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ca\OneDrive\Desktop\พี่ปลาย เกี่ยวกับเรื่องกรอบ\บริหารกรอบลง กง. เขต 1-12\บริหารกรอบลง กง. เขต 1\04รพช F3 (น้อยกว่า 30 เตียง)\"/>
    </mc:Choice>
  </mc:AlternateContent>
  <xr:revisionPtr revIDLastSave="0" documentId="13_ncr:1_{5D4A29BE-71DE-4CE6-8388-2AF4E45636C9}" xr6:coauthVersionLast="47" xr6:coauthVersionMax="47" xr10:uidLastSave="{00000000-0000-0000-0000-000000000000}"/>
  <bookViews>
    <workbookView xWindow="28680" yWindow="-120" windowWidth="29040" windowHeight="15720" firstSheet="2" activeTab="3" xr2:uid="{BF70C5C0-0FB1-4EE5-98A1-6B5FF070028F}"/>
  </bookViews>
  <sheets>
    <sheet name="เกณฑ์ตามโครงสร้าง" sheetId="6" state="hidden" r:id="rId1"/>
    <sheet name="เทียบชื่อสายงาน" sheetId="1" state="hidden" r:id="rId2"/>
    <sheet name="ตารางA กรอบ66  รพช.กู่แก้ว" sheetId="4" r:id="rId3"/>
    <sheet name="ตารางB บริหารกรอบ66รพช.กู่แก้ว" sheetId="2" r:id="rId4"/>
    <sheet name="ตารางC โครงสร้าง รพช.กู่แก้ว" sheetId="3" r:id="rId5"/>
  </sheets>
  <externalReferences>
    <externalReference r:id="rId6"/>
  </externalReferences>
  <definedNames>
    <definedName name="_xlnm._FilterDatabase" localSheetId="2" hidden="1">'ตารางA กรอบ66  รพช.กู่แก้ว'!$A$2:$Q$30</definedName>
    <definedName name="_xlnm._FilterDatabase" localSheetId="3" hidden="1">'ตารางB บริหารกรอบ66รพช.กู่แก้ว'!$A$2:$W$66</definedName>
    <definedName name="_xlnm._FilterDatabase" localSheetId="1" hidden="1">เทียบชื่อสายงาน!$A$1:$G$78</definedName>
    <definedName name="_xlnm.Print_Titles" localSheetId="3">'ตารางB บริหารกรอบ66รพช.กู่แก้ว'!$2:$2</definedName>
    <definedName name="Q_" localSheetId="0">#REF!</definedName>
    <definedName name="Q_" localSheetId="4">#REF!</definedName>
    <definedName name="Q_">#REF!</definedName>
    <definedName name="Q_33" localSheetId="0">#REF!</definedName>
    <definedName name="Q_33" localSheetId="4">#REF!</definedName>
    <definedName name="Q_33">#REF!</definedName>
    <definedName name="Q_รพ" localSheetId="0">#REF!</definedName>
    <definedName name="Q_รพ" localSheetId="4">#REF!</definedName>
    <definedName name="Q_รพ">#REF!</definedName>
    <definedName name="Q_รพศรพท_เปรียบเทียบ" localSheetId="0">#REF!</definedName>
    <definedName name="Q_รพศรพท_เปรียบเทียบ" localSheetId="4">#REF!</definedName>
    <definedName name="Q_รพศรพท_เปรียบเทียบ">#REF!</definedName>
    <definedName name="q01_สำรวจข้อมูลพื้นฐาน_2557" localSheetId="0">#REF!</definedName>
    <definedName name="q01_สำรวจข้อมูลพื้นฐาน_2557" localSheetId="4">#REF!</definedName>
    <definedName name="q01_สำรวจข้อมูลพื้นฐาน_2557">#REF!</definedName>
    <definedName name="q019_" localSheetId="0">#REF!</definedName>
    <definedName name="q019_" localSheetId="4">#REF!</definedName>
    <definedName name="q019_">#REF!</definedName>
    <definedName name="q91_" localSheetId="0">#REF!</definedName>
    <definedName name="q91_" localSheetId="4">#REF!</definedName>
    <definedName name="q91_">#REF!</definedName>
    <definedName name="q91_ข้อมูลรายรพ_55_571" localSheetId="0">#REF!</definedName>
    <definedName name="q91_ข้อมูลรายรพ_55_571" localSheetId="4">#REF!</definedName>
    <definedName name="q91_ข้อมูลรายรพ_55_571">#REF!</definedName>
    <definedName name="เขต">[1]Sheet5!$M$3:$M$14</definedName>
    <definedName name="เซล" localSheetId="0">#REF!</definedName>
    <definedName name="เซล">#REF!</definedName>
    <definedName name="หฟดหฟด" localSheetId="0">#REF!</definedName>
    <definedName name="หฟดหฟด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9" i="4" l="1"/>
  <c r="A3" i="2" l="1"/>
  <c r="B3" i="2"/>
  <c r="C3" i="2"/>
  <c r="D3" i="2"/>
  <c r="E3" i="2"/>
  <c r="F3" i="2"/>
  <c r="G3" i="2"/>
  <c r="H3" i="2"/>
  <c r="I3" i="2"/>
  <c r="J3" i="2"/>
  <c r="K3" i="2"/>
  <c r="L3" i="2"/>
  <c r="A12" i="2"/>
  <c r="B12" i="2"/>
  <c r="C12" i="2"/>
  <c r="D12" i="2"/>
  <c r="E12" i="2"/>
  <c r="F12" i="2"/>
  <c r="G12" i="2"/>
  <c r="H12" i="2"/>
  <c r="I12" i="2"/>
  <c r="J12" i="2"/>
  <c r="K12" i="2"/>
  <c r="L12" i="2"/>
  <c r="D4" i="3"/>
  <c r="A4" i="2" l="1"/>
  <c r="B4" i="2"/>
  <c r="C4" i="2"/>
  <c r="D4" i="2"/>
  <c r="E4" i="2"/>
  <c r="F4" i="2"/>
  <c r="G4" i="2"/>
  <c r="H4" i="2"/>
  <c r="I4" i="2"/>
  <c r="J4" i="2"/>
  <c r="K4" i="2"/>
  <c r="L4" i="2"/>
  <c r="A5" i="2"/>
  <c r="B5" i="2"/>
  <c r="C5" i="2"/>
  <c r="D5" i="2"/>
  <c r="E5" i="2"/>
  <c r="F5" i="2"/>
  <c r="G5" i="2"/>
  <c r="H5" i="2"/>
  <c r="I5" i="2"/>
  <c r="J5" i="2"/>
  <c r="K5" i="2"/>
  <c r="L5" i="2"/>
  <c r="A6" i="2"/>
  <c r="B6" i="2"/>
  <c r="C6" i="2"/>
  <c r="D6" i="2"/>
  <c r="E6" i="2"/>
  <c r="F6" i="2"/>
  <c r="G6" i="2"/>
  <c r="H6" i="2"/>
  <c r="I6" i="2"/>
  <c r="J6" i="2"/>
  <c r="K6" i="2"/>
  <c r="L6" i="2"/>
  <c r="A7" i="2"/>
  <c r="B7" i="2"/>
  <c r="C7" i="2"/>
  <c r="D7" i="2"/>
  <c r="E7" i="2"/>
  <c r="F7" i="2"/>
  <c r="G7" i="2"/>
  <c r="H7" i="2"/>
  <c r="I7" i="2"/>
  <c r="J7" i="2"/>
  <c r="K7" i="2"/>
  <c r="L7" i="2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7" i="2"/>
  <c r="B37" i="2"/>
  <c r="C37" i="2"/>
  <c r="D37" i="2"/>
  <c r="E37" i="2"/>
  <c r="F37" i="2"/>
  <c r="G37" i="2"/>
  <c r="H37" i="2"/>
  <c r="I37" i="2"/>
  <c r="J37" i="2"/>
  <c r="K37" i="2"/>
  <c r="L37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5" i="2"/>
  <c r="B55" i="2"/>
  <c r="C55" i="2"/>
  <c r="D55" i="2"/>
  <c r="E55" i="2"/>
  <c r="F55" i="2"/>
  <c r="G55" i="2"/>
  <c r="H55" i="2"/>
  <c r="I55" i="2"/>
  <c r="J55" i="2"/>
  <c r="K55" i="2"/>
  <c r="L55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N3" i="3"/>
  <c r="N55" i="3" s="1"/>
  <c r="N7" i="3"/>
  <c r="N59" i="3" s="1"/>
  <c r="N6" i="3"/>
  <c r="N58" i="3" s="1"/>
  <c r="N8" i="3"/>
  <c r="N60" i="3" s="1"/>
  <c r="N5" i="3"/>
  <c r="N57" i="3" s="1"/>
  <c r="R67" i="2"/>
  <c r="K38" i="3"/>
  <c r="K37" i="3" s="1"/>
  <c r="B84" i="3"/>
  <c r="B78" i="3" s="1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N40" i="3"/>
  <c r="M40" i="3"/>
  <c r="N39" i="3"/>
  <c r="M39" i="3"/>
  <c r="H39" i="3"/>
  <c r="H37" i="3" s="1"/>
  <c r="G39" i="3"/>
  <c r="E39" i="3"/>
  <c r="E37" i="3" s="1"/>
  <c r="D39" i="3"/>
  <c r="B39" i="3"/>
  <c r="B37" i="3" s="1"/>
  <c r="A39" i="3"/>
  <c r="N38" i="3"/>
  <c r="M38" i="3"/>
  <c r="J38" i="3"/>
  <c r="M37" i="3"/>
  <c r="G37" i="3"/>
  <c r="D37" i="3"/>
  <c r="A37" i="3"/>
  <c r="E34" i="3"/>
  <c r="B73" i="3" s="1"/>
  <c r="D34" i="3"/>
  <c r="N33" i="3"/>
  <c r="N31" i="3" s="1"/>
  <c r="M33" i="3"/>
  <c r="K33" i="3"/>
  <c r="K31" i="3" s="1"/>
  <c r="J33" i="3"/>
  <c r="H33" i="3"/>
  <c r="H31" i="3" s="1"/>
  <c r="G33" i="3"/>
  <c r="E33" i="3"/>
  <c r="D33" i="3"/>
  <c r="B33" i="3"/>
  <c r="B31" i="3" s="1"/>
  <c r="A33" i="3"/>
  <c r="M31" i="3"/>
  <c r="J31" i="3"/>
  <c r="G31" i="3"/>
  <c r="D31" i="3"/>
  <c r="A31" i="3"/>
  <c r="H29" i="3"/>
  <c r="G28" i="3"/>
  <c r="B26" i="3"/>
  <c r="A26" i="3"/>
  <c r="B25" i="3"/>
  <c r="B67" i="3" s="1"/>
  <c r="A25" i="3"/>
  <c r="K24" i="3"/>
  <c r="B102" i="3" s="1"/>
  <c r="J24" i="3"/>
  <c r="B24" i="3"/>
  <c r="A24" i="3"/>
  <c r="K23" i="3"/>
  <c r="J23" i="3"/>
  <c r="B23" i="3"/>
  <c r="B66" i="3" s="1"/>
  <c r="A23" i="3"/>
  <c r="K22" i="3"/>
  <c r="B69" i="3" s="1"/>
  <c r="J22" i="3"/>
  <c r="N21" i="3"/>
  <c r="M21" i="3"/>
  <c r="K21" i="3"/>
  <c r="B72" i="3" s="1"/>
  <c r="P13" i="4" s="1"/>
  <c r="J21" i="3"/>
  <c r="A21" i="3"/>
  <c r="N20" i="3"/>
  <c r="M20" i="3"/>
  <c r="K20" i="3"/>
  <c r="B101" i="3" s="1"/>
  <c r="J20" i="3"/>
  <c r="N19" i="3"/>
  <c r="M19" i="3"/>
  <c r="K19" i="3"/>
  <c r="J19" i="3"/>
  <c r="H19" i="3"/>
  <c r="B65" i="3" s="1"/>
  <c r="P9" i="4" s="1"/>
  <c r="G19" i="3"/>
  <c r="E19" i="3"/>
  <c r="E17" i="3" s="1"/>
  <c r="D19" i="3"/>
  <c r="B19" i="3"/>
  <c r="B59" i="3" s="1"/>
  <c r="A19" i="3"/>
  <c r="M17" i="3"/>
  <c r="J17" i="3"/>
  <c r="G17" i="3"/>
  <c r="D17" i="3"/>
  <c r="A17" i="3"/>
  <c r="B14" i="3"/>
  <c r="B104" i="3" s="1"/>
  <c r="B12" i="3"/>
  <c r="B74" i="3" s="1"/>
  <c r="A12" i="3"/>
  <c r="B11" i="3"/>
  <c r="B100" i="3" s="1"/>
  <c r="A11" i="3"/>
  <c r="B10" i="3"/>
  <c r="B99" i="3" s="1"/>
  <c r="A10" i="3"/>
  <c r="N9" i="3"/>
  <c r="N61" i="3" s="1"/>
  <c r="B9" i="3"/>
  <c r="A9" i="3"/>
  <c r="B8" i="3"/>
  <c r="B95" i="3" s="1"/>
  <c r="A8" i="3"/>
  <c r="K7" i="3"/>
  <c r="B77" i="3" s="1"/>
  <c r="P17" i="4" s="1"/>
  <c r="J7" i="3"/>
  <c r="H7" i="3"/>
  <c r="B76" i="3" s="1"/>
  <c r="P16" i="4" s="1"/>
  <c r="G7" i="3"/>
  <c r="B7" i="3"/>
  <c r="B97" i="3" s="1"/>
  <c r="A7" i="3"/>
  <c r="K6" i="3"/>
  <c r="B61" i="3" s="1"/>
  <c r="P5" i="4" s="1"/>
  <c r="J6" i="3"/>
  <c r="H6" i="3"/>
  <c r="G6" i="3"/>
  <c r="E6" i="3"/>
  <c r="B64" i="3" s="1"/>
  <c r="P8" i="4" s="1"/>
  <c r="D6" i="3"/>
  <c r="B6" i="3"/>
  <c r="B96" i="3" s="1"/>
  <c r="A6" i="3"/>
  <c r="B5" i="3"/>
  <c r="B94" i="3" s="1"/>
  <c r="A5" i="3"/>
  <c r="N4" i="3"/>
  <c r="N56" i="3" s="1"/>
  <c r="J4" i="3"/>
  <c r="G4" i="3"/>
  <c r="A4" i="3"/>
  <c r="N2" i="3"/>
  <c r="N54" i="3" s="1"/>
  <c r="W66" i="2"/>
  <c r="V66" i="2"/>
  <c r="W65" i="2"/>
  <c r="V65" i="2"/>
  <c r="W64" i="2"/>
  <c r="V64" i="2"/>
  <c r="W63" i="2"/>
  <c r="V63" i="2"/>
  <c r="W62" i="2"/>
  <c r="V62" i="2"/>
  <c r="W61" i="2"/>
  <c r="V61" i="2"/>
  <c r="W60" i="2"/>
  <c r="V60" i="2"/>
  <c r="W59" i="2"/>
  <c r="V59" i="2"/>
  <c r="W57" i="2"/>
  <c r="V57" i="2"/>
  <c r="W55" i="2"/>
  <c r="V55" i="2"/>
  <c r="W53" i="2"/>
  <c r="V53" i="2"/>
  <c r="W51" i="2"/>
  <c r="V51" i="2"/>
  <c r="W49" i="2"/>
  <c r="V49" i="2"/>
  <c r="W47" i="2"/>
  <c r="V47" i="2"/>
  <c r="W46" i="2"/>
  <c r="V46" i="2"/>
  <c r="W44" i="2"/>
  <c r="V44" i="2"/>
  <c r="W41" i="2"/>
  <c r="V41" i="2"/>
  <c r="W40" i="2"/>
  <c r="V40" i="2"/>
  <c r="W39" i="2"/>
  <c r="V39" i="2"/>
  <c r="W37" i="2"/>
  <c r="V37" i="2"/>
  <c r="W36" i="2"/>
  <c r="V36" i="2"/>
  <c r="W35" i="2"/>
  <c r="V35" i="2"/>
  <c r="W34" i="2"/>
  <c r="V34" i="2"/>
  <c r="W33" i="2"/>
  <c r="V33" i="2"/>
  <c r="W32" i="2"/>
  <c r="V32" i="2"/>
  <c r="W30" i="2"/>
  <c r="V30" i="2"/>
  <c r="W29" i="2"/>
  <c r="V29" i="2"/>
  <c r="W28" i="2"/>
  <c r="V28" i="2"/>
  <c r="W27" i="2"/>
  <c r="V27" i="2"/>
  <c r="W25" i="2"/>
  <c r="V25" i="2"/>
  <c r="W23" i="2"/>
  <c r="V23" i="2"/>
  <c r="W21" i="2"/>
  <c r="V21" i="2"/>
  <c r="W19" i="2"/>
  <c r="V19" i="2"/>
  <c r="W18" i="2"/>
  <c r="V18" i="2"/>
  <c r="W16" i="2"/>
  <c r="V16" i="2"/>
  <c r="W15" i="2"/>
  <c r="V15" i="2"/>
  <c r="W13" i="2"/>
  <c r="V13" i="2"/>
  <c r="W11" i="2"/>
  <c r="V11" i="2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P23" i="4" l="1"/>
  <c r="Q23" i="4" s="1"/>
  <c r="P24" i="4"/>
  <c r="Q24" i="4" s="1"/>
  <c r="P28" i="4"/>
  <c r="Q28" i="4" s="1"/>
  <c r="P18" i="4"/>
  <c r="Q18" i="4" s="1"/>
  <c r="P25" i="4"/>
  <c r="Q25" i="4" s="1"/>
  <c r="P14" i="4"/>
  <c r="Q14" i="4" s="1"/>
  <c r="P26" i="4"/>
  <c r="Q26" i="4" s="1"/>
  <c r="P22" i="4"/>
  <c r="Q22" i="4" s="1"/>
  <c r="P19" i="4"/>
  <c r="Q19" i="4" s="1"/>
  <c r="P20" i="4"/>
  <c r="Q20" i="4" s="1"/>
  <c r="P3" i="4"/>
  <c r="Q3" i="4" s="1"/>
  <c r="B4" i="3"/>
  <c r="E4" i="3"/>
  <c r="E31" i="3"/>
  <c r="H28" i="3" s="1"/>
  <c r="K17" i="3"/>
  <c r="H17" i="3"/>
  <c r="D1" i="3"/>
  <c r="A53" i="3" s="1"/>
  <c r="A89" i="3" s="1"/>
  <c r="N17" i="3"/>
  <c r="B68" i="3"/>
  <c r="N37" i="3"/>
  <c r="Q8" i="4"/>
  <c r="K63" i="3"/>
  <c r="K65" i="3"/>
  <c r="K68" i="3"/>
  <c r="Q13" i="4"/>
  <c r="B75" i="3"/>
  <c r="P15" i="4" s="1"/>
  <c r="Q15" i="4" s="1"/>
  <c r="B71" i="3"/>
  <c r="P12" i="4" s="1"/>
  <c r="K70" i="3"/>
  <c r="Q16" i="4"/>
  <c r="H4" i="3"/>
  <c r="B63" i="3"/>
  <c r="P7" i="4" s="1"/>
  <c r="K71" i="3"/>
  <c r="Q17" i="4"/>
  <c r="K60" i="3"/>
  <c r="Q5" i="4"/>
  <c r="K64" i="3"/>
  <c r="Q9" i="4"/>
  <c r="B70" i="3"/>
  <c r="P11" i="4" s="1"/>
  <c r="K4" i="3"/>
  <c r="B98" i="3"/>
  <c r="K73" i="3"/>
  <c r="B21" i="3"/>
  <c r="B60" i="3"/>
  <c r="P4" i="4" s="1"/>
  <c r="B62" i="3"/>
  <c r="P6" i="4" s="1"/>
  <c r="B17" i="3"/>
  <c r="B80" i="3" l="1"/>
  <c r="P27" i="4" s="1"/>
  <c r="Q27" i="4" s="1"/>
  <c r="P21" i="4"/>
  <c r="Q21" i="4" s="1"/>
  <c r="P10" i="4"/>
  <c r="Q10" i="4" s="1"/>
  <c r="K1" i="3"/>
  <c r="K53" i="3" s="1"/>
  <c r="K67" i="3"/>
  <c r="Q12" i="4"/>
  <c r="K69" i="3"/>
  <c r="K66" i="3"/>
  <c r="Q11" i="4"/>
  <c r="K61" i="3"/>
  <c r="Q6" i="4"/>
  <c r="K62" i="3"/>
  <c r="Q7" i="4"/>
  <c r="K59" i="3"/>
  <c r="B103" i="3"/>
  <c r="B79" i="3"/>
  <c r="Q4" i="4" l="1"/>
  <c r="P29" i="4"/>
  <c r="Q29" i="4" s="1"/>
  <c r="K72" i="3"/>
</calcChain>
</file>

<file path=xl/sharedStrings.xml><?xml version="1.0" encoding="utf-8"?>
<sst xmlns="http://schemas.openxmlformats.org/spreadsheetml/2006/main" count="908" uniqueCount="205">
  <si>
    <t>ลำดับที่</t>
  </si>
  <si>
    <t>สายงานในกลุ่มงานตามโครงสร้าง</t>
  </si>
  <si>
    <t>สายงานที่ใช้คำนวณกรอบภาพรวม</t>
  </si>
  <si>
    <t>จัดสายงาน</t>
  </si>
  <si>
    <t>สายวิชาชีพที่ใช้คำนวณสายสนับสนุนวิชาชีพ</t>
  </si>
  <si>
    <t>นายแพทย์</t>
  </si>
  <si>
    <t>สายวิชาชีพ</t>
  </si>
  <si>
    <t>ทันตแพทย์</t>
  </si>
  <si>
    <t>คำนวณ 1:1</t>
  </si>
  <si>
    <t>เภสัชกร</t>
  </si>
  <si>
    <t>คำนวณร้อยละ 45</t>
  </si>
  <si>
    <t>พยาบาลวิชาชีพ</t>
  </si>
  <si>
    <t>พยาบาลวิชาชีพ / พยาบาลเทคนิค</t>
  </si>
  <si>
    <t>พยาบาลวิชาชีพ/พยาบาลเทคนิค</t>
  </si>
  <si>
    <t>นักกายภาพบำบัด</t>
  </si>
  <si>
    <t xml:space="preserve">นักกายภาพบำบัด / เจ้าพนักงานเวชกรรมฟื้นฟู  </t>
  </si>
  <si>
    <t>นักกายภาพบำบัด/เจ้าพนักงานเวชกรรมฟื้นฟู</t>
  </si>
  <si>
    <t>เจ้าพนักงานเวชกรรมฟื้นฟู</t>
  </si>
  <si>
    <t>นักเทคนิคการแพทย์</t>
  </si>
  <si>
    <t>นักเทคนิคการแพทย์ /นักวิทยาศาสตร์การแพทย์ / เจ้าพนักงานวิทยาศาสตร์การแพทย์</t>
  </si>
  <si>
    <t>นักวิทยาศาสตร์การแพทย์(วุฒิ วทบ.สาขาเวชศาสตร์การธนาคารเลือด)/เจ้าพนักงานงานวิทยาศาสตร์การแพทย์</t>
  </si>
  <si>
    <t>นักเทคนิคการแพทย์/นักวิทยาศาสตร์การแพทย์/เจ้าพนักงานวิทยาศาสตร์การแพทย์</t>
  </si>
  <si>
    <t>นักรังสีการแพทย์/นักฟิสิกส์การแพทย์/เจ้าพนักงานรังสีการแพทย์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</si>
  <si>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t>
  </si>
  <si>
    <t>นักรังสีการแพทย์(รังสีรักษา)</t>
  </si>
  <si>
    <t>นักรังสีการแพทย์(เวชศาสตร์นิวเคลียร์)</t>
  </si>
  <si>
    <t>นักรังสีการแพทย์/เจ้าพนักงานรังสีการแพทย์</t>
  </si>
  <si>
    <t>นักกิจกรรมบำบัด/เจ้าพนักงานอาชีวบำบัด</t>
  </si>
  <si>
    <t>นักกิจกรรมบำบัด / เจ้าพนักงานอาชีวบำบัด</t>
  </si>
  <si>
    <t>นักกิจกรรมบำบัด</t>
  </si>
  <si>
    <t>นักกายอุปกรณ์</t>
  </si>
  <si>
    <t>ช่างกายอุปกรณ์</t>
  </si>
  <si>
    <t>นักจิตวิทยา/นักจิตวิทยาคลินิก</t>
  </si>
  <si>
    <t>นักจิตวิทยา / นักจิตวิทยาคลินิก</t>
  </si>
  <si>
    <t>นักจิตวิทยาคลินิก/นักจิตวิทยา</t>
  </si>
  <si>
    <t>นักเทคโนโลยีหัวใจและทรวงอก</t>
  </si>
  <si>
    <t>นักเวชศาสตร์การสื่อความหมาย /เจ้าพนักงานวิทยาศาสตร์การแพทย์(วุฒิ ป.วิทยาศาสตร์การแพทย์ สาขาความผิดปกติของการสื่อความหมาย)</t>
  </si>
  <si>
    <t>นักสังคมสงเคราะห์</t>
  </si>
  <si>
    <t>แพทย์แผนไทย/เจ้าพนักงานสาธารณสุข (วุฒิ ป.การแพทย์แผนไทย) (อายุรเวท)</t>
  </si>
  <si>
    <t xml:space="preserve">แพทย์แผนไทย / เจ้าพนักงานสาธารณสุข(อายุรเวท) </t>
  </si>
  <si>
    <t>แพทย์แผนไทย/เจ้าพนักงานสาธารณสุข(วุฒิป.การแพทย์แผนไทย)(อายุเวท)</t>
  </si>
  <si>
    <t>แพทย์แผนไทย</t>
  </si>
  <si>
    <t>เจ้าพนักงานสาธารณสุข (วุฒิ ป.การแพทย์แผนไทย) (อายุรเวท)</t>
  </si>
  <si>
    <t>นักนิติวิทยาศาสตร์</t>
  </si>
  <si>
    <t xml:space="preserve">นักนิติวิทยาศาสตร์/นักวิทยาศาสตร์การแพทย์/จพ.วิทยาศาสตร์การแพทย์ (สาขาพยาธิวิทยา และสาขาเซลล์วิทยา)   </t>
  </si>
  <si>
    <t>นักวิทยาศาสตร์การแพทย์/เจ้าพนักงานวิทยาศาสตร์การแพทย์</t>
  </si>
  <si>
    <t>นักโภชนาการ/นักกำหนดอาหาร/โภชนากร</t>
  </si>
  <si>
    <t>นักโภชนาการ/โภชนากร</t>
  </si>
  <si>
    <t>นักรังสีการแพทย์</t>
  </si>
  <si>
    <t>นักวิชาการสาธารณสุข (เวชสถิติ)/เจ้าพนักงานเวชสถิติ</t>
  </si>
  <si>
    <t>นักวิชาการสาธารณสุข (เวชสถิติ) /เจ้าพนักงานเวชสถิติ</t>
  </si>
  <si>
    <t>เจ้าพนักงานเวชสถิติ</t>
  </si>
  <si>
    <t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t>
  </si>
  <si>
    <t>เจ้าพนักงานโสตทัศนศึกษา</t>
  </si>
  <si>
    <t>นักวิชาการโสตทัศนศึกษา / เจ้าพนักงานโสตทัศนศึกษา</t>
  </si>
  <si>
    <t>นักวิชาการโสตทัศนศึกษา/เจ้าพนักงานโสตทัศนศึกษา</t>
  </si>
  <si>
    <t>นักวิชาการโสตทัศนศึกษา</t>
  </si>
  <si>
    <t>ช่างภาพการแพทย์</t>
  </si>
  <si>
    <t>นักวิชาการสาธารณสุข/เจ้าพนักงานสาธารณสุข</t>
  </si>
  <si>
    <t>นักวิชาการสาธารณสุข / เจ้าพนักงานสาธารณสุข</t>
  </si>
  <si>
    <t>นักวิชาการสาธารณสุข</t>
  </si>
  <si>
    <t>เจ้าพนักงานสาธารณสุข</t>
  </si>
  <si>
    <t>นักวิชาการสาธารณสุข (ทันตสาธารณสุข)/เจ้าพนักงานทันตสาธารณสุข</t>
  </si>
  <si>
    <t>นักวิชาการสาธารณสุข(ทันตสาธารณสุข)/เจ้าพนักงานทันตสาธารณสุข</t>
  </si>
  <si>
    <t>นักวิชาการสาธารณสุข (ทันตสาธารณสุข)</t>
  </si>
  <si>
    <t>เจ้าพนักงานทันตสาธารณสุข</t>
  </si>
  <si>
    <t>เจ้าพนักงานเภสัชกรรม</t>
  </si>
  <si>
    <t>นักวิชาการสาธารณสุข(เภสัชกรรม)/เจ้าพนักงานสาธารณสุข(เภสัชกรรม)/เจ้าพนักงานเภสัชกรรม</t>
  </si>
  <si>
    <t>ช่างทันตกรรม</t>
  </si>
  <si>
    <t>ผู้ช่วยพยาบาล</t>
  </si>
  <si>
    <t>นักทัศนมาตร</t>
  </si>
  <si>
    <t>นักจัดการงานทั่วไป</t>
  </si>
  <si>
    <t>สาย Back Office</t>
  </si>
  <si>
    <t>นิติกร</t>
  </si>
  <si>
    <t>เจ้าพนักงานธุรการ</t>
  </si>
  <si>
    <t>นายช่างเทคนิค</t>
  </si>
  <si>
    <t>นายช่างศิลป์</t>
  </si>
  <si>
    <t>นักประชาสัมพันธ์</t>
  </si>
  <si>
    <t>เจ้าพนักงานเผยแพร่ประชาสัมพันธ์</t>
  </si>
  <si>
    <t>นักวิชาการพัสดุ</t>
  </si>
  <si>
    <t>นักวิชาการพัสดุ/เจ้าพนักงานพัสดุ</t>
  </si>
  <si>
    <t>เจ้าพนักงานพัสดุ</t>
  </si>
  <si>
    <t>วิศวกรโยธา/เครื่องกล/ไฟฟ้า/สิ่งแวดล้อม/วิศวกร/วิศวกร (ชีวการแพทย์)</t>
  </si>
  <si>
    <t>วิศวกร/วิศวกรเครื่องกล/วิศวกรไฟฟ้า/วิศวกรโยธา/วิศวกร(ชีวการแพทย์)</t>
  </si>
  <si>
    <t>นักทรัพยากรบุคคล</t>
  </si>
  <si>
    <t>นักวิชาการเงินและบัญชี</t>
  </si>
  <si>
    <t>นักวิชาการเงินและบัญชี/เจ้าพนักงานการเงินและบัญชี</t>
  </si>
  <si>
    <t>เจ้าพนักงานการเงินและบัญชี</t>
  </si>
  <si>
    <t>นักวิชาการคอมพิวเตอร์</t>
  </si>
  <si>
    <t>นักวิชาการสถิติ</t>
  </si>
  <si>
    <t>นักวิเคราะห์นโยบายและแผน</t>
  </si>
  <si>
    <t>บรรณารักษ์</t>
  </si>
  <si>
    <t>บรรณารักษ์/เจ้าพนักงานห้องสมุด</t>
  </si>
  <si>
    <t>เจ้าพนักงานห้องสมุด</t>
  </si>
  <si>
    <t>นักวิชาการศึกษา</t>
  </si>
  <si>
    <t>นักวิชาการศึกษา/นักวิชาการศึกษาพิเศษ</t>
  </si>
  <si>
    <t>นายช่างโยธา</t>
  </si>
  <si>
    <t>เจ้าพนักงานสถิติ</t>
  </si>
  <si>
    <t>นักเทคโนโลยีสารสนเทศ</t>
  </si>
  <si>
    <t>สายสนับสนุนวิชาชีพ</t>
  </si>
  <si>
    <t>สายสนับสนุน Back Office</t>
  </si>
  <si>
    <t>เจ้าพนักงานการเงินและบัญชี/เจ้าพนักงานธุรการ</t>
  </si>
  <si>
    <t>**ห้ามแก้ไข**</t>
  </si>
  <si>
    <t>ให้กรอก</t>
  </si>
  <si>
    <t>เขตสุขภาพที่</t>
  </si>
  <si>
    <t>จังหวัด</t>
  </si>
  <si>
    <t>อำเภอ</t>
  </si>
  <si>
    <t>ตำบล</t>
  </si>
  <si>
    <t>รหัสหน่วยงานในระบบ HROPS</t>
  </si>
  <si>
    <t>Code5</t>
  </si>
  <si>
    <t>ระดับ/ขนาด</t>
  </si>
  <si>
    <t>ช่วงActive Bed</t>
  </si>
  <si>
    <t>Active Bed</t>
  </si>
  <si>
    <t>ประเภทหน่วยงาน</t>
  </si>
  <si>
    <t>ชื่อหน่วยงาน</t>
  </si>
  <si>
    <t>กลุ่มที่</t>
  </si>
  <si>
    <t>.</t>
  </si>
  <si>
    <t>กลุ่ม</t>
  </si>
  <si>
    <t>งาน</t>
  </si>
  <si>
    <t>สายงาน</t>
  </si>
  <si>
    <t>กรอบ 66</t>
  </si>
  <si>
    <t>หัวหน้า กง.</t>
  </si>
  <si>
    <t>สายวิชาชีพที่มีลูกแต่ไม่มีการคำนวณ</t>
  </si>
  <si>
    <t>แยกสาย</t>
  </si>
  <si>
    <t>กรอบสายงาน</t>
  </si>
  <si>
    <t>รพช.</t>
  </si>
  <si>
    <t xml:space="preserve">กลุ่มงานบริหารทั่วไป </t>
  </si>
  <si>
    <t>กลุ่มงานเทคนิคการแพทย์</t>
  </si>
  <si>
    <t>มีลูก</t>
  </si>
  <si>
    <t>กลุ่มงานทันตกรรม</t>
  </si>
  <si>
    <t>กลุ่มงานเภสัชกรรมและคุ้มครองผู้บริโภค</t>
  </si>
  <si>
    <t>กลุ่มงานการแพทย์</t>
  </si>
  <si>
    <t>กลุ่มงานโภชนศาสตร์</t>
  </si>
  <si>
    <t>กลุ่มงานรังสีวิทยา</t>
  </si>
  <si>
    <t>กลุ่มงานเวชกรรมฟื้นฟู</t>
  </si>
  <si>
    <t>กลุ่มงานประกันสุขภาพยุทธศาสตร์และสารสนเทศทางการแพทย์</t>
  </si>
  <si>
    <t>ไม่มีลูก</t>
  </si>
  <si>
    <t>กลุ่มงานบริการด้านปฐมภูมิและองค์รวม</t>
  </si>
  <si>
    <t>กลุ่มงานการพยาบาล</t>
  </si>
  <si>
    <t>หัวหน้าพยาบาล</t>
  </si>
  <si>
    <t>งานการพยาบาลผู้ป่วยนอก</t>
  </si>
  <si>
    <t>งานการพยาบาลผู้ป่วยอุบัติเหตุฉุกเฉินและนิติเวช</t>
  </si>
  <si>
    <r>
      <t>นักปฏิบัติการฉุกเฉินการแพทย์/เจ้าพนักงานสาธารณสุข (เวชกิจฉุกเฉิน) / เจ้าพนักงานเวชกิจฉุกเฉิน/</t>
    </r>
    <r>
      <rPr>
        <b/>
        <sz val="16"/>
        <color theme="1"/>
        <rFont val="TH SarabunPSK"/>
        <family val="2"/>
      </rPr>
      <t>นักวิชาการสาธารณสุข (เวชกิจฉุกเฉิน)</t>
    </r>
  </si>
  <si>
    <t>งานการพยาบาลผู้ป่วยใน</t>
  </si>
  <si>
    <t>งานการพยาบาลผู้ป่วยหนัก</t>
  </si>
  <si>
    <t>งานการพยาบาลผู้ป่วยผ่าตัดและวิสัญญีพยาบาล</t>
  </si>
  <si>
    <t>งานการพยาบาลหน่วยควบคุมการติดเชื้อและงานจ่ายกลาง</t>
  </si>
  <si>
    <t>งานการพยาบาลผู้คลอด</t>
  </si>
  <si>
    <t>งานวิจัยและพัฒนา</t>
  </si>
  <si>
    <t>กลุ่มงานการแพทย์แผนไทยและการแพทย์ทางเลือก</t>
  </si>
  <si>
    <t>กลุ่มงานจิตเวชและยาเสพติด</t>
  </si>
  <si>
    <t>ข้อมูลส่วนราชการ</t>
  </si>
  <si>
    <t>ผู้อำนวยการโรงพยาบาล (นายแพทย์)(ด้านเวชกรรม/ด้านสาธารณสุข/ด้านเวชกรรมป้องกัน)</t>
  </si>
  <si>
    <t>เขต</t>
  </si>
  <si>
    <t>ชื่อโรงพยาบาล</t>
  </si>
  <si>
    <t>HCODE</t>
  </si>
  <si>
    <t>รหัสหน่วยงานในระบบ</t>
  </si>
  <si>
    <t>ACTIVE Bed</t>
  </si>
  <si>
    <t>ขนาดโรงพยาบาล(Type)</t>
  </si>
  <si>
    <r>
      <rPr>
        <b/>
        <sz val="14"/>
        <color theme="1"/>
        <rFont val="TH SarabunPSK"/>
        <family val="2"/>
      </rPr>
      <t>หมายเหตุ :</t>
    </r>
    <r>
      <rPr>
        <sz val="14"/>
        <color theme="1"/>
        <rFont val="TH SarabunPSK"/>
        <family val="2"/>
      </rPr>
      <t xml:space="preserve"> สายงานสนับสนุนงานบริหารทั่วไป</t>
    </r>
  </si>
  <si>
    <t>12.กลุ่มงานการแพทย์แผนไทย
และการแพทย์ทางเลือก</t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</si>
  <si>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มีเฉพาะในโรงพยาบาลชุมชนขนาด F1 ขึ้นไป</t>
    </r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</si>
  <si>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มีเฉพาะในโรงพยาบาลที่ผ่านการประเมิน</t>
    </r>
  </si>
  <si>
    <r>
      <rPr>
        <b/>
        <sz val="14"/>
        <color theme="1"/>
        <rFont val="TH SarabunPSK"/>
        <family val="2"/>
      </rPr>
      <t>ยกเว้น</t>
    </r>
    <r>
      <rPr>
        <sz val="14"/>
        <color theme="1"/>
        <rFont val="TH SarabunPSK"/>
        <family val="2"/>
      </rPr>
      <t xml:space="preserve"> รพ.การแพทย์แผนไทย กรอบอัตรากำลังเท่ากับ 8-10 อัตรา</t>
    </r>
  </si>
  <si>
    <t>ลงชื่อ………………...................................</t>
  </si>
  <si>
    <t>(….................................................................)</t>
  </si>
  <si>
    <t>ผู้เห็นชอบ</t>
  </si>
  <si>
    <t>ผู้อนุมัติ</t>
  </si>
  <si>
    <t>ผู้จัดทำข้อมูล</t>
  </si>
  <si>
    <t>ผู้ตรวจสอบ</t>
  </si>
  <si>
    <t>(  นักทรัพยากรบุคคลของหน่วยงาน )</t>
  </si>
  <si>
    <t>(  นพ.สสจ. หรือ ผอ.รพ. )</t>
  </si>
  <si>
    <t>( CHRO )</t>
  </si>
  <si>
    <t>( ผู้ตรวจราชการกระทรวง )</t>
  </si>
  <si>
    <t>สรุปกรอบอัตรากำลัง (ใช้ในการบริหารจัดการโครงสร้างและกรอบอัตรากำลัง)</t>
  </si>
  <si>
    <t>การคิดสัดส่วนวิชาชีพหลักต่อสายสนับสนุน</t>
  </si>
  <si>
    <t>ตำแหน่ง/สายงาน</t>
  </si>
  <si>
    <t>ขั้นสูง</t>
  </si>
  <si>
    <t>รวมสายวิชาชีพ</t>
  </si>
  <si>
    <t>รวม สายวิชาชีพที่คำนวณสายสนับสนุนวิชาชีพ</t>
  </si>
  <si>
    <t>หมายเหตุ : 1.ตำแหน่งผู้ช่วยพยาบาลกำหนดไว้เฉพาะ รพช. ขนาด M2 เท่านั้น</t>
  </si>
  <si>
    <t>รวม สายสนับสนุนวิชาชีพ</t>
  </si>
  <si>
    <t>รวมสาย Back Office</t>
  </si>
  <si>
    <t>ขนาดศูนย์แพทย์</t>
  </si>
  <si>
    <t>กลุ่มงานสาย</t>
  </si>
  <si>
    <t>จัดสาย</t>
  </si>
  <si>
    <t>กรอบ ปี 66</t>
  </si>
  <si>
    <t>วิชาชีพ</t>
  </si>
  <si>
    <t>แพทย์แผนไทย/เจ้าพนักงานสาธารณสุข (อายุรเวท)</t>
  </si>
  <si>
    <t>นักปฏิบัติการฉุกเฉินการแพทย์/เจ้าพนักงานสาธารณสุข (เวชกิจฉุกเฉิน)/เจ้าพนักงานเวชกิจฉุกเฉิน/นักวิชาการสาธารณสุข (เวชกิจฉุกเฉิน)</t>
  </si>
  <si>
    <t>back office</t>
  </si>
  <si>
    <t>ลงโครงสร้าง</t>
  </si>
  <si>
    <t>ผลลัพธ์</t>
  </si>
  <si>
    <t>***กรุณาศึกษาเกณฑ์ก่อนดำเนินการ โปรดเลื่อนอ่านให้สุด***</t>
  </si>
  <si>
    <t>พื้นที่วางค่าที่คัดลอกจากไฟล์บริหารกรอบ</t>
  </si>
  <si>
    <t>**ห้ามแก้ไข*</t>
  </si>
  <si>
    <t>หมายเหตุ : ช่อง O จะต้องเท่ากับช่อง P</t>
  </si>
  <si>
    <t>(เฉพาะ รพช. ขนาด M1)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</si>
  <si>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t>
  </si>
  <si>
    <t>อุดรธานี</t>
  </si>
  <si>
    <t>กู่แก้ว</t>
  </si>
  <si>
    <t>บ้านจีต</t>
  </si>
  <si>
    <t>F3</t>
  </si>
  <si>
    <t>&lt;30</t>
  </si>
  <si>
    <t>รพ.กู่แก้ว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</si>
</sst>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(* #,##0.00_);_(* \(#,##0.00\);_(* &quot;-&quot;??_);_(@_)"/>
  </numFmts>
  <fonts count="34" x14ac:knownFonts="1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D0D0D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color rgb="FF0D0D0D"/>
      <name val="TH SarabunPSK"/>
      <family val="2"/>
    </font>
    <font>
      <sz val="12"/>
      <color theme="1"/>
      <name val="Tahoma"/>
      <family val="2"/>
      <scheme val="minor"/>
    </font>
    <font>
      <sz val="14"/>
      <name val="TH SarabunPSK"/>
      <family val="2"/>
    </font>
    <font>
      <sz val="16"/>
      <color rgb="FFFF0000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2"/>
      <color rgb="FF000000"/>
      <name val="TH SarabunPSK"/>
      <family val="2"/>
    </font>
    <font>
      <b/>
      <sz val="12"/>
      <color rgb="FF000000"/>
      <name val="TH SarabunPSK"/>
      <family val="2"/>
    </font>
    <font>
      <sz val="12"/>
      <color rgb="FF000000"/>
      <name val="TH SarabunPSK"/>
      <family val="2"/>
    </font>
    <font>
      <sz val="16"/>
      <color indexed="8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1"/>
      <name val="AngsanaUPC"/>
      <family val="1"/>
      <charset val="222"/>
    </font>
    <font>
      <sz val="11"/>
      <color indexed="8"/>
      <name val="Tahoma"/>
      <family val="2"/>
    </font>
    <font>
      <b/>
      <sz val="14"/>
      <color indexed="8"/>
      <name val="TH SarabunPSK"/>
      <family val="2"/>
    </font>
    <font>
      <b/>
      <sz val="11"/>
      <color indexed="8"/>
      <name val="TH SarabunPSK"/>
      <family val="2"/>
    </font>
    <font>
      <sz val="11"/>
      <color theme="1"/>
      <name val="Arial"/>
      <family val="2"/>
    </font>
    <font>
      <b/>
      <sz val="24"/>
      <name val="TH SarabunPSK"/>
      <family val="2"/>
    </font>
    <font>
      <sz val="16"/>
      <color theme="0"/>
      <name val="TH SarabunPSK"/>
      <family val="2"/>
      <charset val="222"/>
    </font>
    <font>
      <b/>
      <sz val="16"/>
      <color rgb="FFFF0000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FB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0C8F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187" fontId="12" fillId="0" borderId="0" applyFont="0" applyFill="0" applyBorder="0" applyAlignment="0" applyProtection="0"/>
    <xf numFmtId="0" fontId="30" fillId="0" borderId="0"/>
    <xf numFmtId="0" fontId="1" fillId="0" borderId="0"/>
  </cellStyleXfs>
  <cellXfs count="25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5" fillId="0" borderId="1" xfId="1" applyFont="1" applyBorder="1" applyAlignment="1">
      <alignment horizontal="left" vertical="top" readingOrder="1"/>
    </xf>
    <xf numFmtId="0" fontId="6" fillId="0" borderId="1" xfId="2" applyFont="1" applyBorder="1" applyAlignment="1">
      <alignment horizontal="left" vertical="center" wrapText="1" readingOrder="1"/>
    </xf>
    <xf numFmtId="49" fontId="4" fillId="0" borderId="1" xfId="1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4" fillId="0" borderId="1" xfId="1" applyFont="1" applyBorder="1" applyAlignment="1">
      <alignment horizontal="left" vertical="top"/>
    </xf>
    <xf numFmtId="49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4" fillId="3" borderId="1" xfId="0" applyFont="1" applyFill="1" applyBorder="1" applyAlignment="1" applyProtection="1">
      <alignment horizontal="center" vertical="top"/>
      <protection locked="0"/>
    </xf>
    <xf numFmtId="0" fontId="15" fillId="0" borderId="0" xfId="6" applyFont="1"/>
    <xf numFmtId="0" fontId="16" fillId="0" borderId="0" xfId="6" applyFont="1"/>
    <xf numFmtId="0" fontId="3" fillId="5" borderId="5" xfId="6" applyFont="1" applyFill="1" applyBorder="1" applyAlignment="1">
      <alignment vertical="center"/>
    </xf>
    <xf numFmtId="0" fontId="17" fillId="0" borderId="1" xfId="6" applyFont="1" applyBorder="1" applyAlignment="1">
      <alignment vertical="top"/>
    </xf>
    <xf numFmtId="0" fontId="18" fillId="0" borderId="1" xfId="6" applyFont="1" applyBorder="1" applyAlignment="1" applyProtection="1">
      <alignment horizontal="center" vertical="center"/>
      <protection locked="0"/>
    </xf>
    <xf numFmtId="0" fontId="10" fillId="7" borderId="1" xfId="6" applyFont="1" applyFill="1" applyBorder="1" applyAlignment="1">
      <alignment horizontal="center" vertical="center"/>
    </xf>
    <xf numFmtId="0" fontId="10" fillId="8" borderId="1" xfId="6" applyFont="1" applyFill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0" fillId="9" borderId="1" xfId="6" applyFont="1" applyFill="1" applyBorder="1" applyAlignment="1">
      <alignment horizontal="center" vertical="center"/>
    </xf>
    <xf numFmtId="0" fontId="10" fillId="10" borderId="1" xfId="6" applyFont="1" applyFill="1" applyBorder="1" applyAlignment="1">
      <alignment horizontal="center" vertical="center"/>
    </xf>
    <xf numFmtId="0" fontId="10" fillId="10" borderId="8" xfId="6" applyFont="1" applyFill="1" applyBorder="1" applyAlignment="1">
      <alignment horizontal="center" vertical="center"/>
    </xf>
    <xf numFmtId="0" fontId="10" fillId="11" borderId="1" xfId="6" applyFont="1" applyFill="1" applyBorder="1" applyAlignment="1">
      <alignment horizontal="center" vertical="center" wrapText="1"/>
    </xf>
    <xf numFmtId="0" fontId="10" fillId="11" borderId="1" xfId="6" applyFont="1" applyFill="1" applyBorder="1" applyAlignment="1">
      <alignment horizontal="center" vertical="center"/>
    </xf>
    <xf numFmtId="0" fontId="18" fillId="0" borderId="0" xfId="6" applyFont="1" applyAlignment="1">
      <alignment horizontal="left" vertical="center"/>
    </xf>
    <xf numFmtId="0" fontId="10" fillId="0" borderId="1" xfId="6" applyFont="1" applyBorder="1" applyAlignment="1">
      <alignment vertical="center"/>
    </xf>
    <xf numFmtId="0" fontId="18" fillId="0" borderId="1" xfId="6" applyFont="1" applyBorder="1" applyAlignment="1" applyProtection="1">
      <alignment horizontal="center"/>
      <protection locked="0"/>
    </xf>
    <xf numFmtId="0" fontId="18" fillId="0" borderId="0" xfId="6" applyFont="1"/>
    <xf numFmtId="0" fontId="10" fillId="0" borderId="1" xfId="6" applyFont="1" applyBorder="1" applyAlignment="1">
      <alignment horizontal="left" vertical="center"/>
    </xf>
    <xf numFmtId="0" fontId="18" fillId="0" borderId="1" xfId="6" applyFont="1" applyBorder="1" applyAlignment="1">
      <alignment vertical="top" wrapText="1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vertical="center"/>
    </xf>
    <xf numFmtId="0" fontId="18" fillId="0" borderId="1" xfId="6" applyFont="1" applyBorder="1" applyAlignment="1">
      <alignment horizontal="center" vertical="center"/>
    </xf>
    <xf numFmtId="0" fontId="18" fillId="0" borderId="1" xfId="6" applyFont="1" applyBorder="1" applyAlignment="1">
      <alignment horizontal="left" vertical="center"/>
    </xf>
    <xf numFmtId="0" fontId="10" fillId="0" borderId="0" xfId="6" applyFont="1" applyAlignment="1">
      <alignment horizontal="center"/>
    </xf>
    <xf numFmtId="0" fontId="18" fillId="0" borderId="9" xfId="6" applyFont="1" applyBorder="1" applyAlignment="1">
      <alignment horizontal="left" vertical="top" wrapText="1"/>
    </xf>
    <xf numFmtId="0" fontId="18" fillId="0" borderId="0" xfId="6" applyFont="1" applyAlignment="1" applyProtection="1">
      <alignment horizontal="center" vertical="center"/>
      <protection locked="0"/>
    </xf>
    <xf numFmtId="0" fontId="18" fillId="0" borderId="0" xfId="6" applyFont="1" applyAlignment="1">
      <alignment vertical="top" wrapText="1"/>
    </xf>
    <xf numFmtId="0" fontId="18" fillId="0" borderId="0" xfId="6" applyFont="1" applyAlignment="1" applyProtection="1">
      <alignment vertical="center"/>
      <protection locked="0"/>
    </xf>
    <xf numFmtId="0" fontId="18" fillId="0" borderId="0" xfId="6" applyFont="1" applyAlignment="1">
      <alignment wrapText="1"/>
    </xf>
    <xf numFmtId="0" fontId="10" fillId="0" borderId="0" xfId="6" applyFont="1" applyAlignment="1">
      <alignment horizontal="center" vertical="center"/>
    </xf>
    <xf numFmtId="0" fontId="18" fillId="0" borderId="0" xfId="6" applyFont="1" applyAlignment="1">
      <alignment vertical="center"/>
    </xf>
    <xf numFmtId="0" fontId="18" fillId="0" borderId="0" xfId="6" applyFont="1" applyAlignment="1" applyProtection="1">
      <alignment horizontal="center"/>
      <protection locked="0"/>
    </xf>
    <xf numFmtId="0" fontId="18" fillId="0" borderId="10" xfId="6" applyFont="1" applyBorder="1" applyAlignment="1">
      <alignment vertical="top" wrapText="1"/>
    </xf>
    <xf numFmtId="0" fontId="18" fillId="13" borderId="4" xfId="6" applyFont="1" applyFill="1" applyBorder="1" applyAlignment="1">
      <alignment vertical="top" wrapText="1"/>
    </xf>
    <xf numFmtId="0" fontId="18" fillId="13" borderId="5" xfId="6" applyFont="1" applyFill="1" applyBorder="1" applyAlignment="1" applyProtection="1">
      <alignment horizontal="center" vertical="center"/>
      <protection locked="0"/>
    </xf>
    <xf numFmtId="0" fontId="15" fillId="0" borderId="0" xfId="6" applyFont="1" applyAlignment="1">
      <alignment vertical="top" wrapText="1"/>
    </xf>
    <xf numFmtId="0" fontId="15" fillId="0" borderId="0" xfId="6" applyFont="1" applyAlignment="1" applyProtection="1">
      <alignment horizontal="center" vertical="center"/>
      <protection locked="0"/>
    </xf>
    <xf numFmtId="0" fontId="15" fillId="0" borderId="0" xfId="6" applyFont="1" applyAlignment="1">
      <alignment vertical="center"/>
    </xf>
    <xf numFmtId="0" fontId="19" fillId="0" borderId="0" xfId="6" applyFont="1" applyAlignment="1">
      <alignment horizontal="center"/>
    </xf>
    <xf numFmtId="0" fontId="15" fillId="0" borderId="0" xfId="6" applyFont="1" applyAlignment="1" applyProtection="1">
      <alignment horizontal="center"/>
      <protection locked="0"/>
    </xf>
    <xf numFmtId="0" fontId="15" fillId="12" borderId="0" xfId="6" applyFont="1" applyFill="1"/>
    <xf numFmtId="0" fontId="10" fillId="14" borderId="1" xfId="6" applyFont="1" applyFill="1" applyBorder="1" applyAlignment="1">
      <alignment horizontal="center" vertical="center"/>
    </xf>
    <xf numFmtId="0" fontId="10" fillId="15" borderId="1" xfId="6" applyFont="1" applyFill="1" applyBorder="1" applyAlignment="1">
      <alignment horizontal="center" vertical="center"/>
    </xf>
    <xf numFmtId="0" fontId="10" fillId="9" borderId="1" xfId="6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0" fillId="12" borderId="1" xfId="6" applyFont="1" applyFill="1" applyBorder="1"/>
    <xf numFmtId="0" fontId="10" fillId="0" borderId="1" xfId="6" applyFont="1" applyBorder="1"/>
    <xf numFmtId="0" fontId="10" fillId="0" borderId="1" xfId="6" applyFont="1" applyBorder="1" applyAlignment="1">
      <alignment horizontal="left"/>
    </xf>
    <xf numFmtId="49" fontId="10" fillId="12" borderId="1" xfId="6" applyNumberFormat="1" applyFont="1" applyFill="1" applyBorder="1"/>
    <xf numFmtId="0" fontId="10" fillId="0" borderId="0" xfId="6" applyFont="1"/>
    <xf numFmtId="0" fontId="18" fillId="0" borderId="1" xfId="6" applyFont="1" applyBorder="1"/>
    <xf numFmtId="0" fontId="18" fillId="0" borderId="1" xfId="6" applyFont="1" applyBorder="1" applyAlignment="1">
      <alignment horizontal="center"/>
    </xf>
    <xf numFmtId="0" fontId="18" fillId="0" borderId="1" xfId="6" applyFont="1" applyBorder="1" applyAlignment="1">
      <alignment horizontal="left" vertical="top"/>
    </xf>
    <xf numFmtId="0" fontId="18" fillId="0" borderId="1" xfId="6" applyFont="1" applyBorder="1" applyAlignment="1">
      <alignment horizontal="center" vertical="top"/>
    </xf>
    <xf numFmtId="0" fontId="18" fillId="0" borderId="0" xfId="6" applyFont="1" applyAlignment="1">
      <alignment vertical="top"/>
    </xf>
    <xf numFmtId="0" fontId="18" fillId="0" borderId="1" xfId="6" applyFont="1" applyBorder="1" applyAlignment="1">
      <alignment vertical="top"/>
    </xf>
    <xf numFmtId="0" fontId="18" fillId="0" borderId="0" xfId="6" applyFont="1" applyAlignment="1">
      <alignment horizontal="center" vertical="top"/>
    </xf>
    <xf numFmtId="0" fontId="18" fillId="0" borderId="0" xfId="6" applyFont="1" applyAlignment="1" applyProtection="1">
      <alignment horizontal="center" vertical="top"/>
      <protection locked="0"/>
    </xf>
    <xf numFmtId="0" fontId="18" fillId="0" borderId="0" xfId="6" applyFont="1" applyAlignment="1">
      <alignment horizontal="center" vertical="center"/>
    </xf>
    <xf numFmtId="0" fontId="18" fillId="0" borderId="9" xfId="6" applyFont="1" applyBorder="1"/>
    <xf numFmtId="0" fontId="10" fillId="6" borderId="1" xfId="6" applyFont="1" applyFill="1" applyBorder="1" applyAlignment="1">
      <alignment horizontal="center" vertical="center"/>
    </xf>
    <xf numFmtId="0" fontId="10" fillId="16" borderId="1" xfId="6" applyFont="1" applyFill="1" applyBorder="1" applyAlignment="1">
      <alignment horizontal="center" vertical="center"/>
    </xf>
    <xf numFmtId="0" fontId="18" fillId="16" borderId="8" xfId="6" applyFont="1" applyFill="1" applyBorder="1" applyAlignment="1" applyProtection="1">
      <alignment horizontal="center" vertical="center"/>
      <protection locked="0"/>
    </xf>
    <xf numFmtId="0" fontId="10" fillId="0" borderId="4" xfId="6" applyFont="1" applyBorder="1"/>
    <xf numFmtId="0" fontId="10" fillId="0" borderId="5" xfId="6" applyFont="1" applyBorder="1" applyAlignment="1">
      <alignment horizontal="center"/>
    </xf>
    <xf numFmtId="0" fontId="10" fillId="17" borderId="1" xfId="6" applyFont="1" applyFill="1" applyBorder="1" applyAlignment="1">
      <alignment horizontal="center" vertical="center"/>
    </xf>
    <xf numFmtId="0" fontId="10" fillId="5" borderId="1" xfId="6" applyFont="1" applyFill="1" applyBorder="1" applyAlignment="1">
      <alignment horizontal="center" vertical="center"/>
    </xf>
    <xf numFmtId="0" fontId="10" fillId="18" borderId="1" xfId="6" applyFont="1" applyFill="1" applyBorder="1" applyAlignment="1">
      <alignment horizontal="center" vertical="center" wrapText="1"/>
    </xf>
    <xf numFmtId="0" fontId="18" fillId="0" borderId="1" xfId="6" applyFont="1" applyBorder="1" applyAlignment="1">
      <alignment horizontal="left"/>
    </xf>
    <xf numFmtId="0" fontId="10" fillId="0" borderId="1" xfId="6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wrapText="1"/>
    </xf>
    <xf numFmtId="0" fontId="18" fillId="0" borderId="9" xfId="6" applyFont="1" applyBorder="1" applyAlignment="1" applyProtection="1">
      <alignment horizontal="center" vertical="center"/>
      <protection locked="0"/>
    </xf>
    <xf numFmtId="0" fontId="18" fillId="12" borderId="0" xfId="6" applyFont="1" applyFill="1"/>
    <xf numFmtId="0" fontId="10" fillId="7" borderId="1" xfId="6" applyFont="1" applyFill="1" applyBorder="1" applyAlignment="1">
      <alignment horizontal="center" vertical="center" wrapText="1"/>
    </xf>
    <xf numFmtId="0" fontId="10" fillId="19" borderId="1" xfId="6" applyFont="1" applyFill="1" applyBorder="1" applyAlignment="1">
      <alignment horizontal="center" vertical="center"/>
    </xf>
    <xf numFmtId="0" fontId="10" fillId="20" borderId="1" xfId="6" applyFont="1" applyFill="1" applyBorder="1" applyAlignment="1">
      <alignment horizontal="center" vertical="center" wrapText="1"/>
    </xf>
    <xf numFmtId="0" fontId="10" fillId="21" borderId="1" xfId="6" applyFont="1" applyFill="1" applyBorder="1" applyAlignment="1">
      <alignment horizontal="center" vertical="center" wrapText="1"/>
    </xf>
    <xf numFmtId="49" fontId="10" fillId="18" borderId="1" xfId="6" applyNumberFormat="1" applyFont="1" applyFill="1" applyBorder="1" applyAlignment="1">
      <alignment horizontal="center" vertical="center" wrapText="1"/>
    </xf>
    <xf numFmtId="0" fontId="10" fillId="0" borderId="1" xfId="6" applyFont="1" applyBorder="1" applyAlignment="1">
      <alignment vertical="top"/>
    </xf>
    <xf numFmtId="0" fontId="10" fillId="0" borderId="1" xfId="6" applyFont="1" applyBorder="1" applyAlignment="1">
      <alignment horizontal="left" vertical="top"/>
    </xf>
    <xf numFmtId="49" fontId="18" fillId="0" borderId="1" xfId="6" applyNumberFormat="1" applyFont="1" applyBorder="1" applyAlignment="1">
      <alignment vertical="top"/>
    </xf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 applyProtection="1">
      <alignment horizontal="center" vertical="top"/>
      <protection locked="0"/>
    </xf>
    <xf numFmtId="49" fontId="18" fillId="0" borderId="1" xfId="6" applyNumberFormat="1" applyFont="1" applyBorder="1" applyAlignment="1">
      <alignment vertical="top" wrapText="1"/>
    </xf>
    <xf numFmtId="0" fontId="20" fillId="0" borderId="0" xfId="0" applyFont="1" applyAlignment="1">
      <alignment horizontal="left" vertical="center" readingOrder="1"/>
    </xf>
    <xf numFmtId="49" fontId="18" fillId="0" borderId="1" xfId="6" applyNumberFormat="1" applyFont="1" applyBorder="1" applyAlignment="1">
      <alignment horizontal="center"/>
    </xf>
    <xf numFmtId="0" fontId="15" fillId="0" borderId="0" xfId="6" applyFont="1" applyAlignment="1">
      <alignment wrapText="1"/>
    </xf>
    <xf numFmtId="0" fontId="16" fillId="0" borderId="0" xfId="6" applyFont="1" applyAlignment="1">
      <alignment wrapText="1"/>
    </xf>
    <xf numFmtId="0" fontId="23" fillId="0" borderId="0" xfId="6" applyFont="1" applyAlignment="1">
      <alignment horizontal="center"/>
    </xf>
    <xf numFmtId="0" fontId="23" fillId="0" borderId="0" xfId="6" applyFont="1"/>
    <xf numFmtId="0" fontId="4" fillId="0" borderId="0" xfId="6" applyFont="1"/>
    <xf numFmtId="0" fontId="4" fillId="0" borderId="0" xfId="6" applyFont="1" applyAlignment="1">
      <alignment horizontal="left"/>
    </xf>
    <xf numFmtId="0" fontId="3" fillId="22" borderId="5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vertical="center"/>
    </xf>
    <xf numFmtId="0" fontId="3" fillId="21" borderId="5" xfId="6" applyFont="1" applyFill="1" applyBorder="1" applyAlignment="1">
      <alignment horizontal="center" vertical="center"/>
    </xf>
    <xf numFmtId="0" fontId="24" fillId="24" borderId="7" xfId="6" applyFont="1" applyFill="1" applyBorder="1" applyAlignment="1">
      <alignment vertical="top"/>
    </xf>
    <xf numFmtId="0" fontId="13" fillId="19" borderId="4" xfId="7" applyFont="1" applyFill="1" applyBorder="1" applyAlignment="1">
      <alignment horizontal="center" vertical="top"/>
    </xf>
    <xf numFmtId="0" fontId="25" fillId="19" borderId="5" xfId="7" applyFont="1" applyFill="1" applyBorder="1" applyAlignment="1">
      <alignment horizontal="center" vertical="top"/>
    </xf>
    <xf numFmtId="0" fontId="25" fillId="0" borderId="0" xfId="7" applyFont="1" applyAlignment="1">
      <alignment vertical="top"/>
    </xf>
    <xf numFmtId="0" fontId="24" fillId="25" borderId="5" xfId="6" applyFont="1" applyFill="1" applyBorder="1" applyAlignment="1">
      <alignment vertical="center"/>
    </xf>
    <xf numFmtId="0" fontId="13" fillId="0" borderId="11" xfId="6" applyFont="1" applyBorder="1" applyAlignment="1">
      <alignment vertical="top"/>
    </xf>
    <xf numFmtId="1" fontId="25" fillId="0" borderId="12" xfId="7" applyNumberFormat="1" applyFont="1" applyBorder="1" applyAlignment="1">
      <alignment horizontal="center" vertical="top"/>
    </xf>
    <xf numFmtId="0" fontId="13" fillId="12" borderId="1" xfId="6" applyFont="1" applyFill="1" applyBorder="1" applyAlignment="1">
      <alignment horizontal="center" vertical="top" wrapText="1"/>
    </xf>
    <xf numFmtId="0" fontId="13" fillId="0" borderId="13" xfId="6" applyFont="1" applyBorder="1" applyAlignment="1">
      <alignment vertical="top"/>
    </xf>
    <xf numFmtId="0" fontId="25" fillId="0" borderId="14" xfId="7" applyFont="1" applyBorder="1" applyAlignment="1">
      <alignment horizontal="center" vertical="top"/>
    </xf>
    <xf numFmtId="1" fontId="13" fillId="12" borderId="1" xfId="6" applyNumberFormat="1" applyFont="1" applyFill="1" applyBorder="1" applyAlignment="1">
      <alignment horizontal="center" vertical="top" wrapText="1"/>
    </xf>
    <xf numFmtId="1" fontId="25" fillId="0" borderId="14" xfId="7" applyNumberFormat="1" applyFont="1" applyBorder="1" applyAlignment="1">
      <alignment horizontal="center" vertical="top"/>
    </xf>
    <xf numFmtId="0" fontId="16" fillId="0" borderId="0" xfId="6" applyFont="1" applyAlignment="1">
      <alignment vertical="top"/>
    </xf>
    <xf numFmtId="1" fontId="18" fillId="12" borderId="1" xfId="6" applyNumberFormat="1" applyFont="1" applyFill="1" applyBorder="1" applyAlignment="1">
      <alignment horizontal="center" vertical="top" wrapText="1"/>
    </xf>
    <xf numFmtId="0" fontId="24" fillId="19" borderId="15" xfId="7" applyFont="1" applyFill="1" applyBorder="1" applyAlignment="1">
      <alignment horizontal="center" vertical="top"/>
    </xf>
    <xf numFmtId="3" fontId="13" fillId="19" borderId="16" xfId="7" applyNumberFormat="1" applyFont="1" applyFill="1" applyBorder="1" applyAlignment="1">
      <alignment horizontal="center" vertical="top"/>
    </xf>
    <xf numFmtId="0" fontId="13" fillId="0" borderId="17" xfId="6" applyFont="1" applyBorder="1" applyAlignment="1">
      <alignment vertical="top"/>
    </xf>
    <xf numFmtId="1" fontId="25" fillId="0" borderId="18" xfId="7" applyNumberFormat="1" applyFont="1" applyBorder="1" applyAlignment="1">
      <alignment horizontal="center" vertical="top"/>
    </xf>
    <xf numFmtId="0" fontId="13" fillId="3" borderId="1" xfId="7" applyFont="1" applyFill="1" applyBorder="1" applyAlignment="1">
      <alignment horizontal="center" vertical="top"/>
    </xf>
    <xf numFmtId="0" fontId="18" fillId="0" borderId="0" xfId="6" applyFont="1" applyAlignment="1">
      <alignment horizontal="left"/>
    </xf>
    <xf numFmtId="1" fontId="13" fillId="26" borderId="1" xfId="7" applyNumberFormat="1" applyFont="1" applyFill="1" applyBorder="1" applyAlignment="1">
      <alignment horizontal="center" vertical="top"/>
    </xf>
    <xf numFmtId="0" fontId="13" fillId="27" borderId="4" xfId="8" applyFont="1" applyFill="1" applyBorder="1" applyAlignment="1">
      <alignment horizontal="center" vertical="center"/>
    </xf>
    <xf numFmtId="0" fontId="26" fillId="27" borderId="5" xfId="8" applyFont="1" applyFill="1" applyBorder="1" applyAlignment="1">
      <alignment horizontal="center" vertical="center"/>
    </xf>
    <xf numFmtId="0" fontId="13" fillId="0" borderId="4" xfId="9" applyFont="1" applyBorder="1" applyAlignment="1">
      <alignment horizontal="left" vertical="center" wrapText="1"/>
    </xf>
    <xf numFmtId="0" fontId="18" fillId="0" borderId="5" xfId="6" applyFont="1" applyBorder="1" applyAlignment="1">
      <alignment horizontal="center"/>
    </xf>
    <xf numFmtId="0" fontId="28" fillId="0" borderId="0" xfId="6" applyFont="1"/>
    <xf numFmtId="0" fontId="29" fillId="0" borderId="0" xfId="6" applyFont="1" applyAlignment="1">
      <alignment horizontal="center"/>
    </xf>
    <xf numFmtId="0" fontId="25" fillId="0" borderId="0" xfId="6" applyFont="1" applyAlignment="1">
      <alignment horizontal="center" vertical="top"/>
    </xf>
    <xf numFmtId="0" fontId="25" fillId="0" borderId="0" xfId="6" applyFont="1" applyAlignment="1">
      <alignment vertical="top"/>
    </xf>
    <xf numFmtId="0" fontId="25" fillId="0" borderId="12" xfId="7" applyFont="1" applyBorder="1" applyAlignment="1">
      <alignment horizontal="center" vertical="top"/>
    </xf>
    <xf numFmtId="0" fontId="13" fillId="19" borderId="16" xfId="7" applyFont="1" applyFill="1" applyBorder="1" applyAlignment="1">
      <alignment horizontal="center" vertical="top"/>
    </xf>
    <xf numFmtId="0" fontId="24" fillId="21" borderId="15" xfId="7" applyFont="1" applyFill="1" applyBorder="1" applyAlignment="1">
      <alignment horizontal="center" vertical="top"/>
    </xf>
    <xf numFmtId="0" fontId="13" fillId="21" borderId="16" xfId="7" applyFont="1" applyFill="1" applyBorder="1" applyAlignment="1">
      <alignment horizontal="center" vertical="top"/>
    </xf>
    <xf numFmtId="0" fontId="1" fillId="0" borderId="0" xfId="12"/>
    <xf numFmtId="1" fontId="3" fillId="5" borderId="5" xfId="6" applyNumberFormat="1" applyFont="1" applyFill="1" applyBorder="1" applyAlignment="1">
      <alignment horizontal="center" vertical="center"/>
    </xf>
    <xf numFmtId="0" fontId="13" fillId="0" borderId="1" xfId="10" applyNumberFormat="1" applyFont="1" applyFill="1" applyBorder="1" applyAlignment="1" applyProtection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18" fillId="12" borderId="1" xfId="6" applyFont="1" applyFill="1" applyBorder="1" applyAlignment="1">
      <alignment horizontal="left" vertical="center"/>
    </xf>
    <xf numFmtId="0" fontId="3" fillId="3" borderId="0" xfId="3" applyFont="1" applyFill="1" applyAlignment="1">
      <alignment horizontal="center"/>
    </xf>
    <xf numFmtId="0" fontId="4" fillId="0" borderId="0" xfId="3" applyFont="1" applyAlignment="1">
      <alignment vertical="center"/>
    </xf>
    <xf numFmtId="0" fontId="10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0" fontId="10" fillId="4" borderId="1" xfId="5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readingOrder="1"/>
    </xf>
    <xf numFmtId="0" fontId="11" fillId="0" borderId="4" xfId="3" applyFont="1" applyBorder="1" applyAlignment="1">
      <alignment horizontal="center" vertical="center" readingOrder="1"/>
    </xf>
    <xf numFmtId="0" fontId="11" fillId="0" borderId="1" xfId="3" applyFont="1" applyBorder="1" applyAlignment="1">
      <alignment horizontal="center" vertical="center" wrapText="1" readingOrder="1"/>
    </xf>
    <xf numFmtId="0" fontId="11" fillId="3" borderId="1" xfId="3" applyFont="1" applyFill="1" applyBorder="1" applyAlignment="1">
      <alignment horizontal="center" vertical="top" readingOrder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3" fillId="0" borderId="1" xfId="5" applyFont="1" applyBorder="1" applyAlignment="1">
      <alignment horizontal="center"/>
    </xf>
    <xf numFmtId="1" fontId="13" fillId="0" borderId="1" xfId="5" applyNumberFormat="1" applyFont="1" applyBorder="1" applyAlignment="1">
      <alignment horizontal="center"/>
    </xf>
    <xf numFmtId="0" fontId="5" fillId="0" borderId="1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left" vertical="center" readingOrder="1"/>
    </xf>
    <xf numFmtId="49" fontId="3" fillId="0" borderId="4" xfId="3" applyNumberFormat="1" applyFont="1" applyBorder="1" applyAlignment="1">
      <alignment vertical="center"/>
    </xf>
    <xf numFmtId="49" fontId="3" fillId="0" borderId="6" xfId="3" applyNumberFormat="1" applyFont="1" applyBorder="1" applyAlignment="1">
      <alignment horizontal="left" vertical="center"/>
    </xf>
    <xf numFmtId="0" fontId="4" fillId="0" borderId="1" xfId="3" applyFont="1" applyBorder="1" applyAlignment="1">
      <alignment vertical="center"/>
    </xf>
    <xf numFmtId="49" fontId="4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 readingOrder="1"/>
    </xf>
    <xf numFmtId="0" fontId="7" fillId="0" borderId="4" xfId="3" applyFont="1" applyBorder="1" applyAlignment="1">
      <alignment horizontal="left" vertical="center" readingOrder="1"/>
    </xf>
    <xf numFmtId="49" fontId="7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vertical="center"/>
    </xf>
    <xf numFmtId="0" fontId="7" fillId="0" borderId="0" xfId="3" applyFont="1" applyAlignment="1">
      <alignment vertical="center"/>
    </xf>
    <xf numFmtId="49" fontId="4" fillId="0" borderId="1" xfId="3" applyNumberFormat="1" applyFont="1" applyBorder="1" applyAlignment="1">
      <alignment horizontal="left" vertical="center"/>
    </xf>
    <xf numFmtId="49" fontId="4" fillId="0" borderId="6" xfId="3" applyNumberFormat="1" applyFont="1" applyBorder="1" applyAlignment="1">
      <alignment vertical="center"/>
    </xf>
    <xf numFmtId="49" fontId="4" fillId="0" borderId="6" xfId="3" applyNumberFormat="1" applyFont="1" applyBorder="1" applyAlignment="1">
      <alignment vertical="center" wrapText="1"/>
    </xf>
    <xf numFmtId="49" fontId="4" fillId="0" borderId="1" xfId="3" applyNumberFormat="1" applyFont="1" applyBorder="1" applyAlignment="1">
      <alignment vertical="center"/>
    </xf>
    <xf numFmtId="0" fontId="0" fillId="0" borderId="1" xfId="0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1" xfId="3" applyFont="1" applyBorder="1" applyAlignment="1">
      <alignment vertical="center"/>
    </xf>
    <xf numFmtId="0" fontId="3" fillId="0" borderId="0" xfId="3" applyFont="1" applyAlignment="1">
      <alignment vertical="center"/>
    </xf>
    <xf numFmtId="0" fontId="14" fillId="0" borderId="1" xfId="3" applyFont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0" fontId="14" fillId="0" borderId="1" xfId="3" applyFont="1" applyBorder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4" fillId="4" borderId="0" xfId="0" applyFont="1" applyFill="1" applyAlignment="1">
      <alignment horizontal="center" vertical="top"/>
    </xf>
    <xf numFmtId="0" fontId="4" fillId="0" borderId="0" xfId="3" applyFont="1" applyAlignment="1">
      <alignment horizontal="left" vertical="center"/>
    </xf>
    <xf numFmtId="0" fontId="4" fillId="0" borderId="0" xfId="0" applyFont="1" applyAlignment="1">
      <alignment horizontal="center" vertical="top"/>
    </xf>
    <xf numFmtId="0" fontId="10" fillId="4" borderId="1" xfId="5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0" fontId="10" fillId="24" borderId="0" xfId="11" applyFont="1" applyFill="1" applyAlignment="1">
      <alignment horizontal="center" vertical="center" wrapText="1"/>
    </xf>
    <xf numFmtId="0" fontId="10" fillId="11" borderId="1" xfId="5" applyFont="1" applyFill="1" applyBorder="1" applyAlignment="1">
      <alignment horizontal="center" vertical="center"/>
    </xf>
    <xf numFmtId="0" fontId="0" fillId="0" borderId="6" xfId="0" applyBorder="1"/>
    <xf numFmtId="0" fontId="0" fillId="3" borderId="0" xfId="0" applyFill="1" applyAlignment="1">
      <alignment horizontal="center"/>
    </xf>
    <xf numFmtId="0" fontId="33" fillId="0" borderId="0" xfId="0" applyFont="1"/>
    <xf numFmtId="0" fontId="13" fillId="26" borderId="4" xfId="7" applyFont="1" applyFill="1" applyBorder="1" applyAlignment="1">
      <alignment vertical="top"/>
    </xf>
    <xf numFmtId="3" fontId="13" fillId="26" borderId="16" xfId="7" applyNumberFormat="1" applyFont="1" applyFill="1" applyBorder="1" applyAlignment="1">
      <alignment horizontal="center" vertical="top"/>
    </xf>
    <xf numFmtId="0" fontId="13" fillId="0" borderId="19" xfId="5" applyFont="1" applyBorder="1" applyAlignment="1">
      <alignment horizontal="center"/>
    </xf>
    <xf numFmtId="1" fontId="13" fillId="0" borderId="19" xfId="5" applyNumberFormat="1" applyFont="1" applyBorder="1" applyAlignment="1">
      <alignment horizontal="center"/>
    </xf>
    <xf numFmtId="0" fontId="13" fillId="0" borderId="19" xfId="5" applyFont="1" applyBorder="1"/>
    <xf numFmtId="0" fontId="13" fillId="0" borderId="19" xfId="5" applyFont="1" applyBorder="1" applyAlignment="1">
      <alignment horizontal="left" vertical="center"/>
    </xf>
    <xf numFmtId="1" fontId="13" fillId="3" borderId="19" xfId="10" applyNumberFormat="1" applyFont="1" applyFill="1" applyBorder="1" applyAlignment="1">
      <alignment horizontal="center" vertical="center"/>
    </xf>
    <xf numFmtId="2" fontId="13" fillId="0" borderId="19" xfId="5" applyNumberFormat="1" applyFont="1" applyBorder="1" applyAlignment="1">
      <alignment horizontal="left" vertical="center"/>
    </xf>
    <xf numFmtId="0" fontId="31" fillId="22" borderId="0" xfId="12" applyFont="1" applyFill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13" fillId="23" borderId="4" xfId="7" applyFont="1" applyFill="1" applyBorder="1" applyAlignment="1">
      <alignment horizontal="center" vertical="top"/>
    </xf>
    <xf numFmtId="0" fontId="13" fillId="23" borderId="7" xfId="7" applyFont="1" applyFill="1" applyBorder="1" applyAlignment="1">
      <alignment horizontal="center" vertical="top"/>
    </xf>
    <xf numFmtId="1" fontId="13" fillId="12" borderId="4" xfId="6" applyNumberFormat="1" applyFont="1" applyFill="1" applyBorder="1" applyAlignment="1">
      <alignment horizontal="left" vertical="top" wrapText="1"/>
    </xf>
    <xf numFmtId="1" fontId="13" fillId="12" borderId="7" xfId="6" applyNumberFormat="1" applyFont="1" applyFill="1" applyBorder="1" applyAlignment="1">
      <alignment horizontal="left" vertical="top" wrapText="1"/>
    </xf>
    <xf numFmtId="1" fontId="13" fillId="12" borderId="5" xfId="6" applyNumberFormat="1" applyFont="1" applyFill="1" applyBorder="1" applyAlignment="1">
      <alignment horizontal="left" vertical="top" wrapText="1"/>
    </xf>
    <xf numFmtId="0" fontId="3" fillId="22" borderId="4" xfId="6" applyFont="1" applyFill="1" applyBorder="1" applyAlignment="1">
      <alignment horizontal="center" vertical="center"/>
    </xf>
    <xf numFmtId="0" fontId="3" fillId="22" borderId="7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horizontal="center" vertical="center"/>
    </xf>
    <xf numFmtId="0" fontId="3" fillId="21" borderId="4" xfId="6" applyFont="1" applyFill="1" applyBorder="1" applyAlignment="1">
      <alignment horizontal="center"/>
    </xf>
    <xf numFmtId="0" fontId="3" fillId="21" borderId="7" xfId="6" applyFont="1" applyFill="1" applyBorder="1" applyAlignment="1">
      <alignment horizontal="center"/>
    </xf>
    <xf numFmtId="0" fontId="3" fillId="21" borderId="5" xfId="6" applyFont="1" applyFill="1" applyBorder="1" applyAlignment="1">
      <alignment horizontal="center"/>
    </xf>
    <xf numFmtId="0" fontId="13" fillId="23" borderId="1" xfId="7" applyFont="1" applyFill="1" applyBorder="1" applyAlignment="1">
      <alignment horizontal="center" vertical="top"/>
    </xf>
    <xf numFmtId="0" fontId="13" fillId="3" borderId="4" xfId="7" applyFont="1" applyFill="1" applyBorder="1" applyAlignment="1">
      <alignment horizontal="left" vertical="top"/>
    </xf>
    <xf numFmtId="0" fontId="13" fillId="3" borderId="7" xfId="7" applyFont="1" applyFill="1" applyBorder="1" applyAlignment="1">
      <alignment horizontal="left" vertical="top"/>
    </xf>
    <xf numFmtId="0" fontId="13" fillId="3" borderId="5" xfId="7" applyFont="1" applyFill="1" applyBorder="1" applyAlignment="1">
      <alignment horizontal="left" vertical="top"/>
    </xf>
    <xf numFmtId="0" fontId="13" fillId="26" borderId="4" xfId="7" applyFont="1" applyFill="1" applyBorder="1" applyAlignment="1">
      <alignment horizontal="left" vertical="top"/>
    </xf>
    <xf numFmtId="0" fontId="13" fillId="26" borderId="7" xfId="7" applyFont="1" applyFill="1" applyBorder="1" applyAlignment="1">
      <alignment horizontal="left" vertical="top"/>
    </xf>
    <xf numFmtId="0" fontId="13" fillId="26" borderId="5" xfId="7" applyFont="1" applyFill="1" applyBorder="1" applyAlignment="1">
      <alignment horizontal="left" vertical="top"/>
    </xf>
    <xf numFmtId="0" fontId="7" fillId="0" borderId="0" xfId="6" applyFont="1" applyAlignment="1">
      <alignment horizontal="center"/>
    </xf>
    <xf numFmtId="0" fontId="24" fillId="25" borderId="4" xfId="6" applyFont="1" applyFill="1" applyBorder="1" applyAlignment="1">
      <alignment horizontal="center" vertical="center"/>
    </xf>
    <xf numFmtId="0" fontId="24" fillId="25" borderId="7" xfId="6" applyFont="1" applyFill="1" applyBorder="1" applyAlignment="1">
      <alignment horizontal="center" vertical="center"/>
    </xf>
    <xf numFmtId="0" fontId="18" fillId="0" borderId="1" xfId="6" applyFont="1" applyBorder="1" applyAlignment="1" applyProtection="1">
      <alignment horizontal="center" vertical="center"/>
      <protection locked="0"/>
    </xf>
    <xf numFmtId="0" fontId="3" fillId="6" borderId="4" xfId="6" applyFont="1" applyFill="1" applyBorder="1" applyAlignment="1">
      <alignment horizontal="center" vertical="center"/>
    </xf>
    <xf numFmtId="0" fontId="3" fillId="6" borderId="7" xfId="6" applyFont="1" applyFill="1" applyBorder="1" applyAlignment="1">
      <alignment horizontal="center" vertical="center"/>
    </xf>
    <xf numFmtId="0" fontId="3" fillId="6" borderId="5" xfId="6" applyFont="1" applyFill="1" applyBorder="1" applyAlignment="1">
      <alignment horizontal="center" vertical="center"/>
    </xf>
    <xf numFmtId="0" fontId="16" fillId="0" borderId="0" xfId="6" applyFont="1" applyAlignment="1">
      <alignment horizontal="center"/>
    </xf>
    <xf numFmtId="0" fontId="24" fillId="24" borderId="4" xfId="6" applyFont="1" applyFill="1" applyBorder="1" applyAlignment="1">
      <alignment horizontal="center" vertical="top"/>
    </xf>
    <xf numFmtId="0" fontId="24" fillId="24" borderId="7" xfId="6" applyFont="1" applyFill="1" applyBorder="1" applyAlignment="1">
      <alignment horizontal="center" vertical="top"/>
    </xf>
    <xf numFmtId="0" fontId="23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 applyProtection="1">
      <alignment horizontal="center" vertical="center"/>
      <protection locked="0"/>
    </xf>
    <xf numFmtId="1" fontId="18" fillId="0" borderId="1" xfId="6" applyNumberFormat="1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/>
    </xf>
    <xf numFmtId="0" fontId="3" fillId="5" borderId="4" xfId="6" applyFont="1" applyFill="1" applyBorder="1" applyAlignment="1">
      <alignment horizontal="center" vertical="center"/>
    </xf>
    <xf numFmtId="0" fontId="3" fillId="5" borderId="7" xfId="6" applyFont="1" applyFill="1" applyBorder="1" applyAlignment="1">
      <alignment horizontal="center" vertical="center"/>
    </xf>
  </cellXfs>
  <cellStyles count="13">
    <cellStyle name="Comma 2 3" xfId="10" xr:uid="{420FB0B4-6F83-403C-9EFB-CC3666304DE3}"/>
    <cellStyle name="Normal 2 5" xfId="12" xr:uid="{167A590F-B661-4AEF-BA7E-0ED4872863B6}"/>
    <cellStyle name="Normal 2 5 2" xfId="3" xr:uid="{1DE6F420-CB45-471C-B9F7-F756DEB88953}"/>
    <cellStyle name="Normal 2 6" xfId="1" xr:uid="{575C7435-C73E-412A-B23E-6A50EEC02F74}"/>
    <cellStyle name="Normal 39 2" xfId="6" xr:uid="{3FC0F7B4-65AA-4A00-A53D-A20139F360ED}"/>
    <cellStyle name="Normal 4" xfId="4" xr:uid="{3273E6F8-B624-4C10-B124-1E2C3C453C2A}"/>
    <cellStyle name="Normal 4 2" xfId="5" xr:uid="{350C5A4A-223B-4ABB-85AA-B687F524B2EB}"/>
    <cellStyle name="Normal 6 2" xfId="2" xr:uid="{2865A530-3D9C-4CEA-A6B8-C59122823F23}"/>
    <cellStyle name="ปกติ" xfId="0" builtinId="0"/>
    <cellStyle name="ปกติ 19" xfId="9" xr:uid="{14C779AD-407D-4978-B204-CE4E982AC214}"/>
    <cellStyle name="ปกติ 2" xfId="11" xr:uid="{1B8A32F9-FB5A-42CA-9C36-639716FF380F}"/>
    <cellStyle name="ปกติ 2 10" xfId="7" xr:uid="{BAEDF305-F525-4424-9B6F-2C02B0BBF37B}"/>
    <cellStyle name="ปกติ 2 2 2" xfId="8" xr:uid="{2C11AC7D-FF9E-4CAE-AA28-F0A3C4F87070}"/>
  </cellStyles>
  <dxfs count="29"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142875</xdr:rowOff>
    </xdr:from>
    <xdr:to>
      <xdr:col>15</xdr:col>
      <xdr:colOff>202738</xdr:colOff>
      <xdr:row>30</xdr:row>
      <xdr:rowOff>137619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FE345-0537-46B9-A3CE-9E9BDF8A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2455"/>
          <a:ext cx="10242088" cy="5298264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0</xdr:colOff>
      <xdr:row>138</xdr:row>
      <xdr:rowOff>73800</xdr:rowOff>
    </xdr:from>
    <xdr:to>
      <xdr:col>16</xdr:col>
      <xdr:colOff>67148</xdr:colOff>
      <xdr:row>168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FCA9BC-4CAB-46F1-A4A3-5A2D9379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77940"/>
          <a:ext cx="10796108" cy="542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133350</xdr:rowOff>
    </xdr:from>
    <xdr:to>
      <xdr:col>15</xdr:col>
      <xdr:colOff>50800</xdr:colOff>
      <xdr:row>83</xdr:row>
      <xdr:rowOff>88551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D6F15-CB86-4713-86C0-168D75E1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4210"/>
          <a:ext cx="10109200" cy="4710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154215</xdr:rowOff>
    </xdr:from>
    <xdr:to>
      <xdr:col>15</xdr:col>
      <xdr:colOff>498928</xdr:colOff>
      <xdr:row>226</xdr:row>
      <xdr:rowOff>140585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D32E2-C666-4773-8B23-800AFAD3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65395"/>
          <a:ext cx="10557328" cy="547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13926</xdr:rowOff>
    </xdr:from>
    <xdr:to>
      <xdr:col>14</xdr:col>
      <xdr:colOff>381000</xdr:colOff>
      <xdr:row>57</xdr:row>
      <xdr:rowOff>109252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E54F29-1F18-4F11-AE32-2F05BFF0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7026"/>
          <a:ext cx="9768840" cy="5033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167</xdr:row>
      <xdr:rowOff>142875</xdr:rowOff>
    </xdr:from>
    <xdr:to>
      <xdr:col>15</xdr:col>
      <xdr:colOff>542926</xdr:colOff>
      <xdr:row>196</xdr:row>
      <xdr:rowOff>180264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598D5C-93E3-4A04-B115-697190E8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30950535"/>
          <a:ext cx="10325100" cy="53409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111</xdr:row>
      <xdr:rowOff>152400</xdr:rowOff>
    </xdr:from>
    <xdr:to>
      <xdr:col>14</xdr:col>
      <xdr:colOff>218119</xdr:colOff>
      <xdr:row>138</xdr:row>
      <xdr:rowOff>29636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56C25F-4EB2-4B46-8350-63442BA4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20718780"/>
          <a:ext cx="9377358" cy="481499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83</xdr:row>
      <xdr:rowOff>0</xdr:rowOff>
    </xdr:from>
    <xdr:to>
      <xdr:col>15</xdr:col>
      <xdr:colOff>123826</xdr:colOff>
      <xdr:row>110</xdr:row>
      <xdr:rowOff>12697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706D13-4651-46DB-8AD4-68D6B66C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6" y="15445740"/>
          <a:ext cx="9982200" cy="4950457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140</xdr:row>
      <xdr:rowOff>57151</xdr:rowOff>
    </xdr:from>
    <xdr:to>
      <xdr:col>30</xdr:col>
      <xdr:colOff>579152</xdr:colOff>
      <xdr:row>168</xdr:row>
      <xdr:rowOff>14081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E2D834-B754-40EC-B6A4-5B3D1D1E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09985" y="25927051"/>
          <a:ext cx="9385967" cy="50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258</xdr:row>
      <xdr:rowOff>38100</xdr:rowOff>
    </xdr:from>
    <xdr:to>
      <xdr:col>14</xdr:col>
      <xdr:colOff>586740</xdr:colOff>
      <xdr:row>293</xdr:row>
      <xdr:rowOff>79375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28A19B-7166-4489-965A-682FD17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140" y="47487840"/>
          <a:ext cx="9616440" cy="644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296</xdr:row>
      <xdr:rowOff>101150</xdr:rowOff>
    </xdr:from>
    <xdr:to>
      <xdr:col>14</xdr:col>
      <xdr:colOff>495300</xdr:colOff>
      <xdr:row>342</xdr:row>
      <xdr:rowOff>172896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7A854D-03C4-4A2C-9E6C-BA60E42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899" y="54500330"/>
          <a:ext cx="9540241" cy="8484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22860</xdr:rowOff>
    </xdr:from>
    <xdr:to>
      <xdr:col>15</xdr:col>
      <xdr:colOff>163791</xdr:colOff>
      <xdr:row>257</xdr:row>
      <xdr:rowOff>83820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53587-DDD7-4AB4-AB9B-777BE532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1803320"/>
          <a:ext cx="10222191" cy="55473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343</xdr:row>
      <xdr:rowOff>91440</xdr:rowOff>
    </xdr:from>
    <xdr:to>
      <xdr:col>14</xdr:col>
      <xdr:colOff>663781</xdr:colOff>
      <xdr:row>373</xdr:row>
      <xdr:rowOff>114777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5EACAD-74BC-449C-9796-7C274C11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63085980"/>
          <a:ext cx="9708721" cy="55097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3585;&#3619;&#3629;&#3610;&#3648;&#3607;&#3637;&#3618;&#3610;&#3588;&#3609;%201%20&#3617;&#3637;.&#3588;.%2062%20%20&#3592;&#3633;&#3591;&#3627;&#3623;&#3633;&#3604;(&#3611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3BBA-945E-4C31-ABD5-D7C05F88A659}">
  <dimension ref="A1:O1"/>
  <sheetViews>
    <sheetView zoomScaleNormal="100" workbookViewId="0">
      <pane ySplit="1" topLeftCell="A263" activePane="bottomLeft" state="frozen"/>
      <selection pane="bottomLeft" activeCell="A344" sqref="A344"/>
    </sheetView>
  </sheetViews>
  <sheetFormatPr defaultColWidth="8.796875" defaultRowHeight="13.8" x14ac:dyDescent="0.25"/>
  <cols>
    <col min="1" max="16384" width="8.796875" style="147"/>
  </cols>
  <sheetData>
    <row r="1" spans="1:15" ht="35.4" customHeight="1" x14ac:dyDescent="0.55000000000000004">
      <c r="A1" s="208" t="s">
        <v>193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</row>
  </sheetData>
  <mergeCells count="1">
    <mergeCell ref="A1:O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6A2C-8B20-4438-99C7-70913F739BCA}">
  <sheetPr>
    <tabColor rgb="FFFF0000"/>
  </sheetPr>
  <dimension ref="A1:G79"/>
  <sheetViews>
    <sheetView zoomScale="90" zoomScaleNormal="90" workbookViewId="0">
      <pane xSplit="2" ySplit="1" topLeftCell="C2" activePane="bottomRight" state="frozen"/>
      <selection activeCell="S72" sqref="S72"/>
      <selection pane="topRight" activeCell="S72" sqref="S72"/>
      <selection pane="bottomLeft" activeCell="S72" sqref="S72"/>
      <selection pane="bottomRight" activeCell="E1" sqref="E1:E1048576"/>
    </sheetView>
  </sheetViews>
  <sheetFormatPr defaultRowHeight="21" x14ac:dyDescent="0.4"/>
  <cols>
    <col min="1" max="1" width="7.19921875" style="17" hidden="1" customWidth="1"/>
    <col min="2" max="2" width="57" bestFit="1" customWidth="1"/>
    <col min="3" max="3" width="67.69921875" customWidth="1"/>
    <col min="4" max="4" width="28.3984375" bestFit="1" customWidth="1"/>
    <col min="5" max="5" width="37.09765625" hidden="1" customWidth="1"/>
    <col min="6" max="6" width="22.5" customWidth="1"/>
  </cols>
  <sheetData>
    <row r="1" spans="1:5" x14ac:dyDescent="0.4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4">
      <c r="A2" s="3">
        <v>1</v>
      </c>
      <c r="B2" s="4" t="s">
        <v>5</v>
      </c>
      <c r="C2" s="4" t="s">
        <v>5</v>
      </c>
      <c r="D2" s="5" t="s">
        <v>6</v>
      </c>
      <c r="E2" s="5"/>
    </row>
    <row r="3" spans="1:5" x14ac:dyDescent="0.4">
      <c r="A3" s="3">
        <v>2</v>
      </c>
      <c r="B3" s="6" t="s">
        <v>7</v>
      </c>
      <c r="C3" s="6" t="s">
        <v>7</v>
      </c>
      <c r="D3" s="5" t="s">
        <v>6</v>
      </c>
      <c r="E3" s="5" t="s">
        <v>8</v>
      </c>
    </row>
    <row r="4" spans="1:5" x14ac:dyDescent="0.4">
      <c r="A4" s="3">
        <v>3</v>
      </c>
      <c r="B4" s="6" t="s">
        <v>9</v>
      </c>
      <c r="C4" s="6" t="s">
        <v>9</v>
      </c>
      <c r="D4" s="5" t="s">
        <v>6</v>
      </c>
      <c r="E4" s="5" t="s">
        <v>10</v>
      </c>
    </row>
    <row r="5" spans="1:5" x14ac:dyDescent="0.4">
      <c r="A5" s="3">
        <v>4</v>
      </c>
      <c r="B5" s="6" t="s">
        <v>11</v>
      </c>
      <c r="C5" s="7" t="s">
        <v>12</v>
      </c>
      <c r="D5" s="5" t="s">
        <v>6</v>
      </c>
      <c r="E5" s="5" t="s">
        <v>10</v>
      </c>
    </row>
    <row r="6" spans="1:5" x14ac:dyDescent="0.4">
      <c r="A6" s="3">
        <v>4</v>
      </c>
      <c r="B6" s="4" t="s">
        <v>13</v>
      </c>
      <c r="C6" s="7" t="s">
        <v>12</v>
      </c>
      <c r="D6" s="5" t="s">
        <v>6</v>
      </c>
      <c r="E6" s="5" t="s">
        <v>10</v>
      </c>
    </row>
    <row r="7" spans="1:5" x14ac:dyDescent="0.4">
      <c r="A7" s="3">
        <v>5</v>
      </c>
      <c r="B7" s="4" t="s">
        <v>14</v>
      </c>
      <c r="C7" s="4" t="s">
        <v>15</v>
      </c>
      <c r="D7" s="5" t="s">
        <v>6</v>
      </c>
      <c r="E7" s="5" t="s">
        <v>10</v>
      </c>
    </row>
    <row r="8" spans="1:5" x14ac:dyDescent="0.4">
      <c r="A8" s="3">
        <v>5</v>
      </c>
      <c r="B8" s="4" t="s">
        <v>16</v>
      </c>
      <c r="C8" s="7" t="s">
        <v>15</v>
      </c>
      <c r="D8" s="5" t="s">
        <v>6</v>
      </c>
      <c r="E8" s="5" t="s">
        <v>10</v>
      </c>
    </row>
    <row r="9" spans="1:5" x14ac:dyDescent="0.4">
      <c r="A9" s="3">
        <v>5</v>
      </c>
      <c r="B9" s="8" t="s">
        <v>17</v>
      </c>
      <c r="C9" s="7" t="s">
        <v>15</v>
      </c>
      <c r="D9" s="5" t="s">
        <v>6</v>
      </c>
      <c r="E9" s="5" t="s">
        <v>10</v>
      </c>
    </row>
    <row r="10" spans="1:5" x14ac:dyDescent="0.4">
      <c r="A10" s="3">
        <v>6</v>
      </c>
      <c r="B10" s="4" t="s">
        <v>18</v>
      </c>
      <c r="C10" s="5" t="s">
        <v>19</v>
      </c>
      <c r="D10" s="5" t="s">
        <v>6</v>
      </c>
      <c r="E10" s="5" t="s">
        <v>10</v>
      </c>
    </row>
    <row r="11" spans="1:5" x14ac:dyDescent="0.4">
      <c r="A11" s="3">
        <v>6</v>
      </c>
      <c r="B11" s="9" t="s">
        <v>20</v>
      </c>
      <c r="C11" s="5" t="s">
        <v>19</v>
      </c>
      <c r="D11" s="5" t="s">
        <v>6</v>
      </c>
      <c r="E11" s="5" t="s">
        <v>10</v>
      </c>
    </row>
    <row r="12" spans="1:5" x14ac:dyDescent="0.4">
      <c r="A12" s="3">
        <v>6</v>
      </c>
      <c r="B12" s="8" t="s">
        <v>21</v>
      </c>
      <c r="C12" s="5" t="s">
        <v>19</v>
      </c>
      <c r="D12" s="5" t="s">
        <v>6</v>
      </c>
      <c r="E12" s="5" t="s">
        <v>10</v>
      </c>
    </row>
    <row r="13" spans="1:5" x14ac:dyDescent="0.4">
      <c r="A13" s="3">
        <v>7</v>
      </c>
      <c r="B13" s="4" t="s">
        <v>22</v>
      </c>
      <c r="C13" s="5" t="s">
        <v>23</v>
      </c>
      <c r="D13" s="5" t="s">
        <v>6</v>
      </c>
      <c r="E13" s="5" t="s">
        <v>10</v>
      </c>
    </row>
    <row r="14" spans="1:5" x14ac:dyDescent="0.4">
      <c r="A14" s="3">
        <v>7</v>
      </c>
      <c r="B14" s="4" t="s">
        <v>24</v>
      </c>
      <c r="C14" s="5" t="s">
        <v>23</v>
      </c>
      <c r="D14" s="5" t="s">
        <v>6</v>
      </c>
      <c r="E14" s="5" t="s">
        <v>10</v>
      </c>
    </row>
    <row r="15" spans="1:5" x14ac:dyDescent="0.4">
      <c r="A15" s="3">
        <v>7</v>
      </c>
      <c r="B15" s="4" t="s">
        <v>25</v>
      </c>
      <c r="C15" s="5" t="s">
        <v>23</v>
      </c>
      <c r="D15" s="5" t="s">
        <v>6</v>
      </c>
      <c r="E15" s="5" t="s">
        <v>10</v>
      </c>
    </row>
    <row r="16" spans="1:5" x14ac:dyDescent="0.4">
      <c r="A16" s="3">
        <v>7</v>
      </c>
      <c r="B16" s="8" t="s">
        <v>26</v>
      </c>
      <c r="C16" s="5" t="s">
        <v>23</v>
      </c>
      <c r="D16" s="5" t="s">
        <v>6</v>
      </c>
      <c r="E16" s="5" t="s">
        <v>10</v>
      </c>
    </row>
    <row r="17" spans="1:7" x14ac:dyDescent="0.4">
      <c r="A17" s="3">
        <v>8</v>
      </c>
      <c r="B17" s="4" t="s">
        <v>27</v>
      </c>
      <c r="C17" s="7" t="s">
        <v>28</v>
      </c>
      <c r="D17" s="5" t="s">
        <v>6</v>
      </c>
      <c r="E17" s="5"/>
    </row>
    <row r="18" spans="1:7" x14ac:dyDescent="0.4">
      <c r="A18" s="3">
        <v>8</v>
      </c>
      <c r="B18" s="8" t="s">
        <v>29</v>
      </c>
      <c r="C18" s="7" t="s">
        <v>28</v>
      </c>
      <c r="D18" s="5" t="s">
        <v>6</v>
      </c>
      <c r="E18" s="5"/>
    </row>
    <row r="19" spans="1:7" x14ac:dyDescent="0.4">
      <c r="A19" s="3">
        <v>9</v>
      </c>
      <c r="B19" s="4" t="s">
        <v>30</v>
      </c>
      <c r="C19" s="4" t="s">
        <v>30</v>
      </c>
      <c r="D19" s="5" t="s">
        <v>6</v>
      </c>
      <c r="E19" s="5" t="s">
        <v>10</v>
      </c>
    </row>
    <row r="20" spans="1:7" x14ac:dyDescent="0.4">
      <c r="A20" s="3">
        <v>10</v>
      </c>
      <c r="B20" s="4" t="s">
        <v>31</v>
      </c>
      <c r="C20" s="4" t="s">
        <v>31</v>
      </c>
      <c r="D20" s="5" t="s">
        <v>6</v>
      </c>
      <c r="E20" s="5" t="s">
        <v>10</v>
      </c>
    </row>
    <row r="21" spans="1:7" x14ac:dyDescent="0.4">
      <c r="A21" s="3">
        <v>11</v>
      </c>
      <c r="B21" s="8" t="s">
        <v>32</v>
      </c>
      <c r="C21" s="7" t="s">
        <v>33</v>
      </c>
      <c r="D21" s="5" t="s">
        <v>6</v>
      </c>
      <c r="E21" s="5"/>
    </row>
    <row r="22" spans="1:7" x14ac:dyDescent="0.4">
      <c r="A22" s="3">
        <v>11</v>
      </c>
      <c r="B22" t="s">
        <v>34</v>
      </c>
      <c r="C22" s="7" t="s">
        <v>33</v>
      </c>
      <c r="D22" s="5" t="s">
        <v>6</v>
      </c>
      <c r="E22" s="5"/>
    </row>
    <row r="23" spans="1:7" x14ac:dyDescent="0.4">
      <c r="A23" s="3">
        <v>12</v>
      </c>
      <c r="B23" s="4" t="s">
        <v>35</v>
      </c>
      <c r="C23" s="4" t="s">
        <v>35</v>
      </c>
      <c r="D23" s="5" t="s">
        <v>6</v>
      </c>
      <c r="E23" s="5"/>
    </row>
    <row r="24" spans="1:7" ht="42" x14ac:dyDescent="0.4">
      <c r="A24" s="3">
        <v>13</v>
      </c>
      <c r="B24" s="10" t="s">
        <v>36</v>
      </c>
      <c r="C24" s="4" t="s">
        <v>36</v>
      </c>
      <c r="D24" s="5" t="s">
        <v>6</v>
      </c>
      <c r="E24" s="4"/>
      <c r="F24" s="11"/>
      <c r="G24" s="11"/>
    </row>
    <row r="25" spans="1:7" x14ac:dyDescent="0.4">
      <c r="A25" s="3">
        <v>14</v>
      </c>
      <c r="B25" s="4" t="s">
        <v>37</v>
      </c>
      <c r="C25" s="4" t="s">
        <v>37</v>
      </c>
      <c r="D25" s="5" t="s">
        <v>6</v>
      </c>
      <c r="E25" s="5"/>
    </row>
    <row r="26" spans="1:7" x14ac:dyDescent="0.4">
      <c r="A26" s="3">
        <v>15</v>
      </c>
      <c r="B26" s="6" t="s">
        <v>38</v>
      </c>
      <c r="C26" s="7" t="s">
        <v>39</v>
      </c>
      <c r="D26" s="5" t="s">
        <v>6</v>
      </c>
      <c r="E26" s="5" t="s">
        <v>10</v>
      </c>
    </row>
    <row r="27" spans="1:7" x14ac:dyDescent="0.4">
      <c r="A27" s="3">
        <v>15</v>
      </c>
      <c r="B27" s="6" t="s">
        <v>40</v>
      </c>
      <c r="C27" s="7" t="s">
        <v>39</v>
      </c>
      <c r="D27" s="5" t="s">
        <v>6</v>
      </c>
      <c r="E27" s="5" t="s">
        <v>10</v>
      </c>
    </row>
    <row r="28" spans="1:7" x14ac:dyDescent="0.4">
      <c r="A28" s="3">
        <v>15</v>
      </c>
      <c r="B28" s="8" t="s">
        <v>41</v>
      </c>
      <c r="C28" s="7" t="s">
        <v>39</v>
      </c>
      <c r="D28" s="5" t="s">
        <v>6</v>
      </c>
      <c r="E28" s="5" t="s">
        <v>10</v>
      </c>
    </row>
    <row r="29" spans="1:7" x14ac:dyDescent="0.4">
      <c r="A29" s="3">
        <v>15</v>
      </c>
      <c r="B29" s="8" t="s">
        <v>42</v>
      </c>
      <c r="C29" s="7" t="s">
        <v>39</v>
      </c>
      <c r="D29" s="5" t="s">
        <v>6</v>
      </c>
      <c r="E29" s="5" t="s">
        <v>10</v>
      </c>
    </row>
    <row r="30" spans="1:7" x14ac:dyDescent="0.4">
      <c r="A30" s="3">
        <v>16</v>
      </c>
      <c r="B30" s="4" t="s">
        <v>43</v>
      </c>
      <c r="C30" s="5" t="s">
        <v>44</v>
      </c>
      <c r="D30" s="5" t="s">
        <v>6</v>
      </c>
      <c r="E30" s="5" t="s">
        <v>10</v>
      </c>
    </row>
    <row r="31" spans="1:7" x14ac:dyDescent="0.4">
      <c r="A31" s="3">
        <v>16</v>
      </c>
      <c r="B31" s="9" t="s">
        <v>45</v>
      </c>
      <c r="C31" s="5" t="s">
        <v>44</v>
      </c>
      <c r="D31" s="5" t="s">
        <v>6</v>
      </c>
      <c r="E31" s="5" t="s">
        <v>10</v>
      </c>
    </row>
    <row r="32" spans="1:7" x14ac:dyDescent="0.4">
      <c r="A32" s="3">
        <v>17</v>
      </c>
      <c r="B32" s="10" t="s">
        <v>46</v>
      </c>
      <c r="C32" s="5" t="s">
        <v>46</v>
      </c>
      <c r="D32" s="5" t="s">
        <v>6</v>
      </c>
      <c r="E32" s="5" t="s">
        <v>10</v>
      </c>
    </row>
    <row r="33" spans="1:7" x14ac:dyDescent="0.4">
      <c r="A33" s="3">
        <v>17</v>
      </c>
      <c r="B33" s="8" t="s">
        <v>47</v>
      </c>
      <c r="C33" s="5" t="s">
        <v>46</v>
      </c>
      <c r="D33" s="5" t="s">
        <v>6</v>
      </c>
      <c r="E33" s="5" t="s">
        <v>10</v>
      </c>
    </row>
    <row r="34" spans="1:7" x14ac:dyDescent="0.4">
      <c r="A34" s="3">
        <v>7</v>
      </c>
      <c r="B34" s="8" t="s">
        <v>48</v>
      </c>
      <c r="C34" s="5" t="s">
        <v>23</v>
      </c>
      <c r="D34" s="5" t="s">
        <v>6</v>
      </c>
      <c r="E34" s="5" t="s">
        <v>10</v>
      </c>
    </row>
    <row r="35" spans="1:7" x14ac:dyDescent="0.4">
      <c r="A35" s="3">
        <v>18</v>
      </c>
      <c r="B35" s="4" t="s">
        <v>49</v>
      </c>
      <c r="C35" s="7" t="s">
        <v>50</v>
      </c>
      <c r="D35" s="5" t="s">
        <v>6</v>
      </c>
      <c r="E35" s="5" t="s">
        <v>10</v>
      </c>
    </row>
    <row r="36" spans="1:7" x14ac:dyDescent="0.4">
      <c r="A36" s="3">
        <v>18</v>
      </c>
      <c r="B36" s="4" t="s">
        <v>51</v>
      </c>
      <c r="C36" s="7" t="s">
        <v>50</v>
      </c>
      <c r="D36" s="5" t="s">
        <v>6</v>
      </c>
      <c r="E36" s="5" t="s">
        <v>10</v>
      </c>
    </row>
    <row r="37" spans="1:7" x14ac:dyDescent="0.4">
      <c r="A37" s="3">
        <v>19</v>
      </c>
      <c r="B37" s="4" t="s">
        <v>52</v>
      </c>
      <c r="C37" s="4" t="s">
        <v>52</v>
      </c>
      <c r="D37" s="5" t="s">
        <v>6</v>
      </c>
      <c r="E37" s="5"/>
    </row>
    <row r="38" spans="1:7" x14ac:dyDescent="0.4">
      <c r="A38" s="3">
        <v>20</v>
      </c>
      <c r="B38" s="6" t="s">
        <v>53</v>
      </c>
      <c r="C38" s="7" t="s">
        <v>54</v>
      </c>
      <c r="D38" s="5" t="s">
        <v>6</v>
      </c>
      <c r="E38" s="5"/>
    </row>
    <row r="39" spans="1:7" x14ac:dyDescent="0.4">
      <c r="A39" s="3">
        <v>20</v>
      </c>
      <c r="B39" s="4" t="s">
        <v>55</v>
      </c>
      <c r="C39" s="7" t="s">
        <v>54</v>
      </c>
      <c r="D39" s="5" t="s">
        <v>6</v>
      </c>
      <c r="E39" s="5"/>
    </row>
    <row r="40" spans="1:7" x14ac:dyDescent="0.4">
      <c r="A40" s="3">
        <v>20</v>
      </c>
      <c r="B40" s="4" t="s">
        <v>56</v>
      </c>
      <c r="C40" s="5" t="s">
        <v>54</v>
      </c>
      <c r="D40" s="5" t="s">
        <v>6</v>
      </c>
      <c r="E40" s="5"/>
    </row>
    <row r="41" spans="1:7" x14ac:dyDescent="0.4">
      <c r="A41" s="3">
        <v>21</v>
      </c>
      <c r="B41" s="4" t="s">
        <v>57</v>
      </c>
      <c r="C41" s="4" t="s">
        <v>57</v>
      </c>
      <c r="D41" s="5" t="s">
        <v>6</v>
      </c>
      <c r="E41" s="5"/>
    </row>
    <row r="42" spans="1:7" x14ac:dyDescent="0.4">
      <c r="A42" s="3">
        <v>22</v>
      </c>
      <c r="B42" s="6" t="s">
        <v>58</v>
      </c>
      <c r="C42" s="7" t="s">
        <v>59</v>
      </c>
      <c r="D42" s="5" t="s">
        <v>6</v>
      </c>
      <c r="E42" s="5" t="s">
        <v>10</v>
      </c>
    </row>
    <row r="43" spans="1:7" x14ac:dyDescent="0.4">
      <c r="A43" s="3">
        <v>22</v>
      </c>
      <c r="B43" s="6" t="s">
        <v>60</v>
      </c>
      <c r="C43" s="7" t="s">
        <v>59</v>
      </c>
      <c r="D43" s="5" t="s">
        <v>6</v>
      </c>
      <c r="E43" s="5" t="s">
        <v>10</v>
      </c>
    </row>
    <row r="44" spans="1:7" x14ac:dyDescent="0.4">
      <c r="A44" s="3"/>
      <c r="B44" s="6" t="s">
        <v>61</v>
      </c>
      <c r="C44" s="7" t="s">
        <v>59</v>
      </c>
      <c r="D44" s="5" t="s">
        <v>6</v>
      </c>
      <c r="E44" s="5" t="s">
        <v>10</v>
      </c>
    </row>
    <row r="45" spans="1:7" s="11" customFormat="1" x14ac:dyDescent="0.4">
      <c r="A45" s="3">
        <v>23</v>
      </c>
      <c r="B45" s="6" t="s">
        <v>62</v>
      </c>
      <c r="C45" s="7" t="s">
        <v>63</v>
      </c>
      <c r="D45" s="5" t="s">
        <v>6</v>
      </c>
      <c r="E45" s="5" t="s">
        <v>10</v>
      </c>
      <c r="F45"/>
      <c r="G45"/>
    </row>
    <row r="46" spans="1:7" s="11" customFormat="1" x14ac:dyDescent="0.4">
      <c r="A46" s="3"/>
      <c r="B46" s="6" t="s">
        <v>64</v>
      </c>
      <c r="C46" s="7" t="s">
        <v>63</v>
      </c>
      <c r="D46" s="5" t="s">
        <v>6</v>
      </c>
      <c r="E46" s="5" t="s">
        <v>10</v>
      </c>
      <c r="F46"/>
      <c r="G46"/>
    </row>
    <row r="47" spans="1:7" s="11" customFormat="1" x14ac:dyDescent="0.4">
      <c r="A47" s="3"/>
      <c r="B47" s="6" t="s">
        <v>65</v>
      </c>
      <c r="C47" s="7" t="s">
        <v>63</v>
      </c>
      <c r="D47" s="5" t="s">
        <v>6</v>
      </c>
      <c r="E47" s="5" t="s">
        <v>10</v>
      </c>
      <c r="F47"/>
      <c r="G47"/>
    </row>
    <row r="48" spans="1:7" x14ac:dyDescent="0.4">
      <c r="A48" s="3">
        <v>24</v>
      </c>
      <c r="B48" s="6" t="s">
        <v>66</v>
      </c>
      <c r="C48" s="6" t="s">
        <v>66</v>
      </c>
      <c r="D48" s="5" t="s">
        <v>6</v>
      </c>
      <c r="E48" s="5" t="s">
        <v>10</v>
      </c>
    </row>
    <row r="49" spans="1:5" x14ac:dyDescent="0.4">
      <c r="A49" s="3">
        <v>24</v>
      </c>
      <c r="B49" s="5" t="s">
        <v>67</v>
      </c>
      <c r="C49" s="5" t="s">
        <v>66</v>
      </c>
      <c r="D49" s="5" t="s">
        <v>6</v>
      </c>
      <c r="E49" s="5" t="s">
        <v>10</v>
      </c>
    </row>
    <row r="50" spans="1:5" x14ac:dyDescent="0.4">
      <c r="A50" s="3">
        <v>25</v>
      </c>
      <c r="B50" s="4" t="s">
        <v>68</v>
      </c>
      <c r="C50" s="4" t="s">
        <v>68</v>
      </c>
      <c r="D50" s="5" t="s">
        <v>6</v>
      </c>
      <c r="E50" s="5"/>
    </row>
    <row r="51" spans="1:5" x14ac:dyDescent="0.4">
      <c r="A51" s="3">
        <v>26</v>
      </c>
      <c r="B51" s="9" t="s">
        <v>69</v>
      </c>
      <c r="C51" s="9" t="s">
        <v>69</v>
      </c>
      <c r="D51" s="5" t="s">
        <v>6</v>
      </c>
      <c r="E51" s="5"/>
    </row>
    <row r="52" spans="1:5" x14ac:dyDescent="0.4">
      <c r="A52" s="3">
        <v>27</v>
      </c>
      <c r="B52" s="4" t="s">
        <v>70</v>
      </c>
      <c r="C52" s="4" t="s">
        <v>70</v>
      </c>
      <c r="D52" s="5" t="s">
        <v>6</v>
      </c>
      <c r="E52" s="5"/>
    </row>
    <row r="53" spans="1:5" x14ac:dyDescent="0.4">
      <c r="A53" s="3">
        <v>28</v>
      </c>
      <c r="B53" s="6" t="s">
        <v>71</v>
      </c>
      <c r="C53" s="6" t="s">
        <v>71</v>
      </c>
      <c r="D53" s="5" t="s">
        <v>72</v>
      </c>
      <c r="E53" s="5"/>
    </row>
    <row r="54" spans="1:5" x14ac:dyDescent="0.4">
      <c r="A54" s="3">
        <v>29</v>
      </c>
      <c r="B54" s="6" t="s">
        <v>73</v>
      </c>
      <c r="C54" s="6" t="s">
        <v>73</v>
      </c>
      <c r="D54" s="5" t="s">
        <v>72</v>
      </c>
      <c r="E54" s="5"/>
    </row>
    <row r="55" spans="1:5" x14ac:dyDescent="0.4">
      <c r="A55" s="3">
        <v>30</v>
      </c>
      <c r="B55" s="6" t="s">
        <v>74</v>
      </c>
      <c r="C55" s="6" t="s">
        <v>74</v>
      </c>
      <c r="D55" s="5" t="s">
        <v>72</v>
      </c>
      <c r="E55" s="5"/>
    </row>
    <row r="56" spans="1:5" x14ac:dyDescent="0.4">
      <c r="A56" s="3">
        <v>31</v>
      </c>
      <c r="B56" s="6" t="s">
        <v>75</v>
      </c>
      <c r="C56" s="6" t="s">
        <v>75</v>
      </c>
      <c r="D56" s="5" t="s">
        <v>72</v>
      </c>
      <c r="E56" s="5"/>
    </row>
    <row r="57" spans="1:5" x14ac:dyDescent="0.4">
      <c r="A57" s="3">
        <v>32</v>
      </c>
      <c r="B57" s="6" t="s">
        <v>76</v>
      </c>
      <c r="C57" s="6" t="s">
        <v>76</v>
      </c>
      <c r="D57" s="5" t="s">
        <v>72</v>
      </c>
      <c r="E57" s="5"/>
    </row>
    <row r="58" spans="1:5" x14ac:dyDescent="0.4">
      <c r="A58" s="3">
        <v>33</v>
      </c>
      <c r="B58" s="4" t="s">
        <v>77</v>
      </c>
      <c r="C58" s="4" t="s">
        <v>77</v>
      </c>
      <c r="D58" s="5" t="s">
        <v>72</v>
      </c>
      <c r="E58" s="5"/>
    </row>
    <row r="59" spans="1:5" x14ac:dyDescent="0.4">
      <c r="A59" s="3">
        <v>34</v>
      </c>
      <c r="B59" s="6" t="s">
        <v>78</v>
      </c>
      <c r="C59" s="6" t="s">
        <v>78</v>
      </c>
      <c r="D59" s="5" t="s">
        <v>72</v>
      </c>
      <c r="E59" s="5"/>
    </row>
    <row r="60" spans="1:5" x14ac:dyDescent="0.4">
      <c r="A60" s="3">
        <v>35</v>
      </c>
      <c r="B60" s="6" t="s">
        <v>79</v>
      </c>
      <c r="C60" s="6" t="s">
        <v>79</v>
      </c>
      <c r="D60" s="5" t="s">
        <v>72</v>
      </c>
      <c r="E60" s="5"/>
    </row>
    <row r="61" spans="1:5" x14ac:dyDescent="0.4">
      <c r="A61" s="3">
        <v>35</v>
      </c>
      <c r="B61" s="12" t="s">
        <v>80</v>
      </c>
      <c r="C61" s="7" t="s">
        <v>79</v>
      </c>
      <c r="D61" s="5" t="s">
        <v>72</v>
      </c>
      <c r="E61" s="5"/>
    </row>
    <row r="62" spans="1:5" x14ac:dyDescent="0.4">
      <c r="A62" s="3">
        <v>36</v>
      </c>
      <c r="B62" s="6" t="s">
        <v>81</v>
      </c>
      <c r="C62" s="6" t="s">
        <v>81</v>
      </c>
      <c r="D62" s="5" t="s">
        <v>72</v>
      </c>
      <c r="E62" s="5"/>
    </row>
    <row r="63" spans="1:5" x14ac:dyDescent="0.4">
      <c r="A63" s="3">
        <v>37</v>
      </c>
      <c r="B63" s="4" t="s">
        <v>82</v>
      </c>
      <c r="C63" s="7" t="s">
        <v>83</v>
      </c>
      <c r="D63" s="5" t="s">
        <v>72</v>
      </c>
      <c r="E63" s="5"/>
    </row>
    <row r="64" spans="1:5" x14ac:dyDescent="0.4">
      <c r="A64" s="3">
        <v>38</v>
      </c>
      <c r="B64" s="6" t="s">
        <v>84</v>
      </c>
      <c r="C64" s="6" t="s">
        <v>84</v>
      </c>
      <c r="D64" s="5" t="s">
        <v>72</v>
      </c>
      <c r="E64" s="5"/>
    </row>
    <row r="65" spans="1:5" x14ac:dyDescent="0.4">
      <c r="A65" s="3">
        <v>39</v>
      </c>
      <c r="B65" s="6" t="s">
        <v>85</v>
      </c>
      <c r="C65" s="6" t="s">
        <v>85</v>
      </c>
      <c r="D65" s="5" t="s">
        <v>72</v>
      </c>
      <c r="E65" s="5"/>
    </row>
    <row r="66" spans="1:5" x14ac:dyDescent="0.4">
      <c r="A66" s="3">
        <v>39</v>
      </c>
      <c r="B66" s="13" t="s">
        <v>86</v>
      </c>
      <c r="C66" s="5" t="s">
        <v>85</v>
      </c>
      <c r="D66" s="5" t="s">
        <v>72</v>
      </c>
      <c r="E66" s="5"/>
    </row>
    <row r="67" spans="1:5" x14ac:dyDescent="0.4">
      <c r="A67" s="3">
        <v>40</v>
      </c>
      <c r="B67" s="6" t="s">
        <v>87</v>
      </c>
      <c r="C67" s="6" t="s">
        <v>87</v>
      </c>
      <c r="D67" s="5" t="s">
        <v>72</v>
      </c>
      <c r="E67" s="5"/>
    </row>
    <row r="68" spans="1:5" x14ac:dyDescent="0.4">
      <c r="A68" s="3">
        <v>41</v>
      </c>
      <c r="B68" s="6" t="s">
        <v>88</v>
      </c>
      <c r="C68" s="6" t="s">
        <v>88</v>
      </c>
      <c r="D68" s="5" t="s">
        <v>72</v>
      </c>
      <c r="E68" s="5"/>
    </row>
    <row r="69" spans="1:5" x14ac:dyDescent="0.4">
      <c r="A69" s="3">
        <v>42</v>
      </c>
      <c r="B69" s="4" t="s">
        <v>89</v>
      </c>
      <c r="C69" s="4" t="s">
        <v>89</v>
      </c>
      <c r="D69" s="5" t="s">
        <v>72</v>
      </c>
      <c r="E69" s="5"/>
    </row>
    <row r="70" spans="1:5" x14ac:dyDescent="0.4">
      <c r="A70" s="3">
        <v>43</v>
      </c>
      <c r="B70" s="6" t="s">
        <v>90</v>
      </c>
      <c r="C70" s="6" t="s">
        <v>90</v>
      </c>
      <c r="D70" s="5" t="s">
        <v>72</v>
      </c>
      <c r="E70" s="5"/>
    </row>
    <row r="71" spans="1:5" x14ac:dyDescent="0.4">
      <c r="A71" s="3">
        <v>44</v>
      </c>
      <c r="B71" s="4" t="s">
        <v>91</v>
      </c>
      <c r="C71" s="4" t="s">
        <v>92</v>
      </c>
      <c r="D71" s="5" t="s">
        <v>72</v>
      </c>
      <c r="E71" s="5"/>
    </row>
    <row r="72" spans="1:5" x14ac:dyDescent="0.4">
      <c r="A72" s="3">
        <v>44</v>
      </c>
      <c r="B72" s="4" t="s">
        <v>93</v>
      </c>
      <c r="C72" s="5" t="s">
        <v>92</v>
      </c>
      <c r="D72" s="5" t="s">
        <v>72</v>
      </c>
      <c r="E72" s="5"/>
    </row>
    <row r="73" spans="1:5" x14ac:dyDescent="0.4">
      <c r="A73" s="3">
        <v>45</v>
      </c>
      <c r="B73" s="4" t="s">
        <v>94</v>
      </c>
      <c r="C73" s="4" t="s">
        <v>95</v>
      </c>
      <c r="D73" s="5" t="s">
        <v>72</v>
      </c>
      <c r="E73" s="5"/>
    </row>
    <row r="74" spans="1:5" x14ac:dyDescent="0.4">
      <c r="A74" s="3">
        <v>46</v>
      </c>
      <c r="B74" s="6" t="s">
        <v>96</v>
      </c>
      <c r="C74" s="6" t="s">
        <v>96</v>
      </c>
      <c r="D74" s="5" t="s">
        <v>72</v>
      </c>
      <c r="E74" s="5"/>
    </row>
    <row r="75" spans="1:5" x14ac:dyDescent="0.4">
      <c r="A75" s="3">
        <v>47</v>
      </c>
      <c r="B75" s="6" t="s">
        <v>97</v>
      </c>
      <c r="C75" s="6" t="s">
        <v>97</v>
      </c>
      <c r="D75" s="5" t="s">
        <v>72</v>
      </c>
      <c r="E75" s="5"/>
    </row>
    <row r="76" spans="1:5" x14ac:dyDescent="0.4">
      <c r="A76" s="3">
        <v>48</v>
      </c>
      <c r="B76" s="4" t="s">
        <v>98</v>
      </c>
      <c r="C76" s="4" t="s">
        <v>98</v>
      </c>
      <c r="D76" s="5" t="s">
        <v>72</v>
      </c>
      <c r="E76" s="5"/>
    </row>
    <row r="77" spans="1:5" x14ac:dyDescent="0.4">
      <c r="A77" s="3" t="e">
        <v>#REF!</v>
      </c>
      <c r="B77" s="14" t="s">
        <v>99</v>
      </c>
      <c r="C77" s="14" t="s">
        <v>99</v>
      </c>
      <c r="D77" s="5" t="s">
        <v>99</v>
      </c>
      <c r="E77" s="5"/>
    </row>
    <row r="78" spans="1:5" x14ac:dyDescent="0.4">
      <c r="A78" s="3" t="e">
        <v>#REF!</v>
      </c>
      <c r="B78" s="14" t="s">
        <v>100</v>
      </c>
      <c r="C78" s="14" t="s">
        <v>100</v>
      </c>
      <c r="D78" s="5" t="s">
        <v>100</v>
      </c>
      <c r="E78" s="5"/>
    </row>
    <row r="79" spans="1:5" x14ac:dyDescent="0.4">
      <c r="A79" s="15"/>
      <c r="B79" s="16" t="s">
        <v>101</v>
      </c>
      <c r="C79" s="16" t="s">
        <v>101</v>
      </c>
      <c r="D79" s="5" t="s">
        <v>100</v>
      </c>
      <c r="E79" s="16"/>
    </row>
  </sheetData>
  <autoFilter ref="A1:G78" xr:uid="{105C6F14-7B22-4A47-A192-E41603CE0B5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A553-89D5-49A1-927B-937B0A12C323}">
  <sheetPr>
    <tabColor theme="7"/>
  </sheetPr>
  <dimension ref="A1:Q30"/>
  <sheetViews>
    <sheetView workbookViewId="0">
      <pane ySplit="2" topLeftCell="A3" activePane="bottomLeft" state="frozen"/>
      <selection pane="bottomLeft" activeCell="L3" sqref="L3"/>
    </sheetView>
  </sheetViews>
  <sheetFormatPr defaultRowHeight="21" x14ac:dyDescent="0.4"/>
  <cols>
    <col min="13" max="13" width="19.296875" customWidth="1"/>
  </cols>
  <sheetData>
    <row r="1" spans="1:17" x14ac:dyDescent="0.4">
      <c r="A1" s="209" t="s">
        <v>194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10" t="s">
        <v>195</v>
      </c>
      <c r="Q1" s="210"/>
    </row>
    <row r="2" spans="1:17" ht="54.6" customHeight="1" x14ac:dyDescent="0.4">
      <c r="A2" s="193" t="s">
        <v>104</v>
      </c>
      <c r="B2" s="193" t="s">
        <v>105</v>
      </c>
      <c r="C2" s="193" t="s">
        <v>106</v>
      </c>
      <c r="D2" s="193" t="s">
        <v>107</v>
      </c>
      <c r="E2" s="157" t="s">
        <v>108</v>
      </c>
      <c r="F2" s="193" t="s">
        <v>109</v>
      </c>
      <c r="G2" s="193" t="s">
        <v>110</v>
      </c>
      <c r="H2" s="157" t="s">
        <v>183</v>
      </c>
      <c r="I2" s="193" t="s">
        <v>111</v>
      </c>
      <c r="J2" s="193" t="s">
        <v>112</v>
      </c>
      <c r="K2" s="193" t="s">
        <v>113</v>
      </c>
      <c r="L2" s="193" t="s">
        <v>114</v>
      </c>
      <c r="M2" s="193" t="s">
        <v>184</v>
      </c>
      <c r="N2" s="193" t="s">
        <v>185</v>
      </c>
      <c r="O2" s="194" t="s">
        <v>186</v>
      </c>
      <c r="P2" s="195" t="s">
        <v>191</v>
      </c>
      <c r="Q2" s="196" t="s">
        <v>192</v>
      </c>
    </row>
    <row r="3" spans="1:17" x14ac:dyDescent="0.4">
      <c r="A3" s="202">
        <v>8</v>
      </c>
      <c r="B3" s="204" t="s">
        <v>199</v>
      </c>
      <c r="C3" s="204" t="s">
        <v>200</v>
      </c>
      <c r="D3" s="204" t="s">
        <v>201</v>
      </c>
      <c r="E3" s="202">
        <v>23061</v>
      </c>
      <c r="F3" s="202">
        <v>25058</v>
      </c>
      <c r="G3" s="202" t="s">
        <v>202</v>
      </c>
      <c r="H3" s="202"/>
      <c r="I3" s="202" t="s">
        <v>203</v>
      </c>
      <c r="J3" s="203">
        <v>27.257999999999999</v>
      </c>
      <c r="K3" s="202" t="s">
        <v>125</v>
      </c>
      <c r="L3" s="204" t="s">
        <v>204</v>
      </c>
      <c r="M3" s="205" t="s">
        <v>5</v>
      </c>
      <c r="N3" s="205" t="s">
        <v>187</v>
      </c>
      <c r="O3" s="206">
        <v>6</v>
      </c>
      <c r="P3" s="149">
        <f>VLOOKUP($M3,'ตารางC โครงสร้าง รพช.กู่แก้ว'!$A$59:$B$80,2,0)</f>
        <v>0</v>
      </c>
      <c r="Q3" s="16" t="b">
        <f>O3=P3</f>
        <v>0</v>
      </c>
    </row>
    <row r="4" spans="1:17" x14ac:dyDescent="0.4">
      <c r="A4" s="202">
        <v>8</v>
      </c>
      <c r="B4" s="204" t="s">
        <v>199</v>
      </c>
      <c r="C4" s="204" t="s">
        <v>200</v>
      </c>
      <c r="D4" s="204" t="s">
        <v>201</v>
      </c>
      <c r="E4" s="202">
        <v>23061</v>
      </c>
      <c r="F4" s="202">
        <v>25058</v>
      </c>
      <c r="G4" s="202" t="s">
        <v>202</v>
      </c>
      <c r="H4" s="202"/>
      <c r="I4" s="202" t="s">
        <v>203</v>
      </c>
      <c r="J4" s="203">
        <v>27.257999999999999</v>
      </c>
      <c r="K4" s="202" t="s">
        <v>125</v>
      </c>
      <c r="L4" s="204" t="s">
        <v>204</v>
      </c>
      <c r="M4" s="205" t="s">
        <v>7</v>
      </c>
      <c r="N4" s="205" t="s">
        <v>187</v>
      </c>
      <c r="O4" s="206">
        <v>3</v>
      </c>
      <c r="P4" s="149">
        <f>VLOOKUP($M4,'ตารางC โครงสร้าง รพช.กู่แก้ว'!$A$59:$B$80,2,0)</f>
        <v>0</v>
      </c>
      <c r="Q4" s="16" t="b">
        <f t="shared" ref="Q4:Q29" si="0">O4=P4</f>
        <v>0</v>
      </c>
    </row>
    <row r="5" spans="1:17" x14ac:dyDescent="0.4">
      <c r="A5" s="202">
        <v>8</v>
      </c>
      <c r="B5" s="204" t="s">
        <v>199</v>
      </c>
      <c r="C5" s="204" t="s">
        <v>200</v>
      </c>
      <c r="D5" s="204" t="s">
        <v>201</v>
      </c>
      <c r="E5" s="202">
        <v>23061</v>
      </c>
      <c r="F5" s="202">
        <v>25058</v>
      </c>
      <c r="G5" s="202" t="s">
        <v>202</v>
      </c>
      <c r="H5" s="202"/>
      <c r="I5" s="202" t="s">
        <v>203</v>
      </c>
      <c r="J5" s="203">
        <v>27.257999999999999</v>
      </c>
      <c r="K5" s="202" t="s">
        <v>125</v>
      </c>
      <c r="L5" s="204" t="s">
        <v>204</v>
      </c>
      <c r="M5" s="205" t="s">
        <v>9</v>
      </c>
      <c r="N5" s="205" t="s">
        <v>187</v>
      </c>
      <c r="O5" s="206">
        <v>4</v>
      </c>
      <c r="P5" s="149">
        <f>VLOOKUP($M5,'ตารางC โครงสร้าง รพช.กู่แก้ว'!$A$59:$B$80,2,0)</f>
        <v>0</v>
      </c>
      <c r="Q5" s="16" t="b">
        <f t="shared" si="0"/>
        <v>0</v>
      </c>
    </row>
    <row r="6" spans="1:17" x14ac:dyDescent="0.4">
      <c r="A6" s="202">
        <v>8</v>
      </c>
      <c r="B6" s="204" t="s">
        <v>199</v>
      </c>
      <c r="C6" s="204" t="s">
        <v>200</v>
      </c>
      <c r="D6" s="204" t="s">
        <v>201</v>
      </c>
      <c r="E6" s="202">
        <v>23061</v>
      </c>
      <c r="F6" s="202">
        <v>25058</v>
      </c>
      <c r="G6" s="202" t="s">
        <v>202</v>
      </c>
      <c r="H6" s="202"/>
      <c r="I6" s="202" t="s">
        <v>203</v>
      </c>
      <c r="J6" s="203">
        <v>27.257999999999999</v>
      </c>
      <c r="K6" s="202" t="s">
        <v>125</v>
      </c>
      <c r="L6" s="204" t="s">
        <v>204</v>
      </c>
      <c r="M6" s="205" t="s">
        <v>13</v>
      </c>
      <c r="N6" s="205" t="s">
        <v>187</v>
      </c>
      <c r="O6" s="206">
        <v>28</v>
      </c>
      <c r="P6" s="149">
        <f>VLOOKUP($M6,'ตารางC โครงสร้าง รพช.กู่แก้ว'!$A$59:$B$80,2,0)</f>
        <v>0</v>
      </c>
      <c r="Q6" s="16" t="b">
        <f t="shared" si="0"/>
        <v>0</v>
      </c>
    </row>
    <row r="7" spans="1:17" x14ac:dyDescent="0.4">
      <c r="A7" s="202">
        <v>8</v>
      </c>
      <c r="B7" s="204" t="s">
        <v>199</v>
      </c>
      <c r="C7" s="204" t="s">
        <v>200</v>
      </c>
      <c r="D7" s="204" t="s">
        <v>201</v>
      </c>
      <c r="E7" s="202">
        <v>23061</v>
      </c>
      <c r="F7" s="202">
        <v>25058</v>
      </c>
      <c r="G7" s="202" t="s">
        <v>202</v>
      </c>
      <c r="H7" s="202"/>
      <c r="I7" s="202" t="s">
        <v>203</v>
      </c>
      <c r="J7" s="203">
        <v>27.257999999999999</v>
      </c>
      <c r="K7" s="202" t="s">
        <v>125</v>
      </c>
      <c r="L7" s="204" t="s">
        <v>204</v>
      </c>
      <c r="M7" s="205" t="s">
        <v>16</v>
      </c>
      <c r="N7" s="205" t="s">
        <v>187</v>
      </c>
      <c r="O7" s="206">
        <v>3</v>
      </c>
      <c r="P7" s="149">
        <f>VLOOKUP($M7,'ตารางC โครงสร้าง รพช.กู่แก้ว'!$A$59:$B$80,2,0)</f>
        <v>0</v>
      </c>
      <c r="Q7" s="16" t="b">
        <f t="shared" si="0"/>
        <v>0</v>
      </c>
    </row>
    <row r="8" spans="1:17" x14ac:dyDescent="0.4">
      <c r="A8" s="202">
        <v>8</v>
      </c>
      <c r="B8" s="204" t="s">
        <v>199</v>
      </c>
      <c r="C8" s="204" t="s">
        <v>200</v>
      </c>
      <c r="D8" s="204" t="s">
        <v>201</v>
      </c>
      <c r="E8" s="202">
        <v>23061</v>
      </c>
      <c r="F8" s="202">
        <v>25058</v>
      </c>
      <c r="G8" s="202" t="s">
        <v>202</v>
      </c>
      <c r="H8" s="202"/>
      <c r="I8" s="202" t="s">
        <v>203</v>
      </c>
      <c r="J8" s="203">
        <v>27.257999999999999</v>
      </c>
      <c r="K8" s="202" t="s">
        <v>125</v>
      </c>
      <c r="L8" s="204" t="s">
        <v>204</v>
      </c>
      <c r="M8" s="205" t="s">
        <v>21</v>
      </c>
      <c r="N8" s="205" t="s">
        <v>187</v>
      </c>
      <c r="O8" s="206">
        <v>3</v>
      </c>
      <c r="P8" s="149">
        <f>VLOOKUP($M8,'ตารางC โครงสร้าง รพช.กู่แก้ว'!$A$59:$B$80,2,0)</f>
        <v>0</v>
      </c>
      <c r="Q8" s="16" t="b">
        <f t="shared" si="0"/>
        <v>0</v>
      </c>
    </row>
    <row r="9" spans="1:17" x14ac:dyDescent="0.4">
      <c r="A9" s="202">
        <v>8</v>
      </c>
      <c r="B9" s="204" t="s">
        <v>199</v>
      </c>
      <c r="C9" s="204" t="s">
        <v>200</v>
      </c>
      <c r="D9" s="204" t="s">
        <v>201</v>
      </c>
      <c r="E9" s="202">
        <v>23061</v>
      </c>
      <c r="F9" s="202">
        <v>25058</v>
      </c>
      <c r="G9" s="202" t="s">
        <v>202</v>
      </c>
      <c r="H9" s="202"/>
      <c r="I9" s="202" t="s">
        <v>203</v>
      </c>
      <c r="J9" s="203">
        <v>27.257999999999999</v>
      </c>
      <c r="K9" s="202" t="s">
        <v>125</v>
      </c>
      <c r="L9" s="204" t="s">
        <v>204</v>
      </c>
      <c r="M9" s="205" t="s">
        <v>198</v>
      </c>
      <c r="N9" s="205" t="s">
        <v>187</v>
      </c>
      <c r="O9" s="206">
        <v>1</v>
      </c>
      <c r="P9" s="149">
        <f>VLOOKUP($M9,'ตารางC โครงสร้าง รพช.กู่แก้ว'!$A$59:$B$80,2,0)</f>
        <v>0</v>
      </c>
      <c r="Q9" s="16" t="b">
        <f t="shared" si="0"/>
        <v>0</v>
      </c>
    </row>
    <row r="10" spans="1:17" x14ac:dyDescent="0.4">
      <c r="A10" s="202">
        <v>8</v>
      </c>
      <c r="B10" s="204" t="s">
        <v>199</v>
      </c>
      <c r="C10" s="204" t="s">
        <v>200</v>
      </c>
      <c r="D10" s="204" t="s">
        <v>201</v>
      </c>
      <c r="E10" s="202">
        <v>23061</v>
      </c>
      <c r="F10" s="202">
        <v>25058</v>
      </c>
      <c r="G10" s="202" t="s">
        <v>202</v>
      </c>
      <c r="H10" s="202"/>
      <c r="I10" s="202" t="s">
        <v>203</v>
      </c>
      <c r="J10" s="203">
        <v>27.257999999999999</v>
      </c>
      <c r="K10" s="202" t="s">
        <v>125</v>
      </c>
      <c r="L10" s="204" t="s">
        <v>204</v>
      </c>
      <c r="M10" s="205" t="s">
        <v>34</v>
      </c>
      <c r="N10" s="205" t="s">
        <v>187</v>
      </c>
      <c r="O10" s="206">
        <v>1</v>
      </c>
      <c r="P10" s="149">
        <f>VLOOKUP($M10,'ตารางC โครงสร้าง รพช.กู่แก้ว'!$A$59:$B$80,2,0)</f>
        <v>0</v>
      </c>
      <c r="Q10" s="16" t="b">
        <f t="shared" si="0"/>
        <v>0</v>
      </c>
    </row>
    <row r="11" spans="1:17" x14ac:dyDescent="0.4">
      <c r="A11" s="202">
        <v>8</v>
      </c>
      <c r="B11" s="204" t="s">
        <v>199</v>
      </c>
      <c r="C11" s="204" t="s">
        <v>200</v>
      </c>
      <c r="D11" s="204" t="s">
        <v>201</v>
      </c>
      <c r="E11" s="202">
        <v>23061</v>
      </c>
      <c r="F11" s="202">
        <v>25058</v>
      </c>
      <c r="G11" s="202" t="s">
        <v>202</v>
      </c>
      <c r="H11" s="202"/>
      <c r="I11" s="202" t="s">
        <v>203</v>
      </c>
      <c r="J11" s="203">
        <v>27.257999999999999</v>
      </c>
      <c r="K11" s="202" t="s">
        <v>125</v>
      </c>
      <c r="L11" s="204" t="s">
        <v>204</v>
      </c>
      <c r="M11" s="205" t="s">
        <v>188</v>
      </c>
      <c r="N11" s="205" t="s">
        <v>187</v>
      </c>
      <c r="O11" s="206">
        <v>3</v>
      </c>
      <c r="P11" s="149">
        <f>VLOOKUP($M11,'ตารางC โครงสร้าง รพช.กู่แก้ว'!$A$59:$B$80,2,0)</f>
        <v>0</v>
      </c>
      <c r="Q11" s="16" t="b">
        <f t="shared" si="0"/>
        <v>0</v>
      </c>
    </row>
    <row r="12" spans="1:17" x14ac:dyDescent="0.4">
      <c r="A12" s="202">
        <v>8</v>
      </c>
      <c r="B12" s="204" t="s">
        <v>199</v>
      </c>
      <c r="C12" s="204" t="s">
        <v>200</v>
      </c>
      <c r="D12" s="204" t="s">
        <v>201</v>
      </c>
      <c r="E12" s="202">
        <v>23061</v>
      </c>
      <c r="F12" s="202">
        <v>25058</v>
      </c>
      <c r="G12" s="202" t="s">
        <v>202</v>
      </c>
      <c r="H12" s="202"/>
      <c r="I12" s="202" t="s">
        <v>203</v>
      </c>
      <c r="J12" s="203">
        <v>27.257999999999999</v>
      </c>
      <c r="K12" s="202" t="s">
        <v>125</v>
      </c>
      <c r="L12" s="204" t="s">
        <v>204</v>
      </c>
      <c r="M12" s="205" t="s">
        <v>46</v>
      </c>
      <c r="N12" s="205" t="s">
        <v>187</v>
      </c>
      <c r="O12" s="206">
        <v>2</v>
      </c>
      <c r="P12" s="149">
        <f>VLOOKUP($M12,'ตารางC โครงสร้าง รพช.กู่แก้ว'!$A$59:$B$80,2,0)</f>
        <v>0</v>
      </c>
      <c r="Q12" s="16" t="b">
        <f t="shared" si="0"/>
        <v>0</v>
      </c>
    </row>
    <row r="13" spans="1:17" x14ac:dyDescent="0.4">
      <c r="A13" s="202">
        <v>8</v>
      </c>
      <c r="B13" s="204" t="s">
        <v>199</v>
      </c>
      <c r="C13" s="204" t="s">
        <v>200</v>
      </c>
      <c r="D13" s="204" t="s">
        <v>201</v>
      </c>
      <c r="E13" s="202">
        <v>23061</v>
      </c>
      <c r="F13" s="202">
        <v>25058</v>
      </c>
      <c r="G13" s="202" t="s">
        <v>202</v>
      </c>
      <c r="H13" s="202"/>
      <c r="I13" s="202" t="s">
        <v>203</v>
      </c>
      <c r="J13" s="203">
        <v>27.257999999999999</v>
      </c>
      <c r="K13" s="202" t="s">
        <v>125</v>
      </c>
      <c r="L13" s="204" t="s">
        <v>204</v>
      </c>
      <c r="M13" s="205" t="s">
        <v>49</v>
      </c>
      <c r="N13" s="205" t="s">
        <v>187</v>
      </c>
      <c r="O13" s="206">
        <v>2</v>
      </c>
      <c r="P13" s="149">
        <f>VLOOKUP($M13,'ตารางC โครงสร้าง รพช.กู่แก้ว'!$A$59:$B$80,2,0)</f>
        <v>0</v>
      </c>
      <c r="Q13" s="16" t="b">
        <f t="shared" si="0"/>
        <v>0</v>
      </c>
    </row>
    <row r="14" spans="1:17" x14ac:dyDescent="0.4">
      <c r="A14" s="202">
        <v>8</v>
      </c>
      <c r="B14" s="204" t="s">
        <v>199</v>
      </c>
      <c r="C14" s="204" t="s">
        <v>200</v>
      </c>
      <c r="D14" s="204" t="s">
        <v>201</v>
      </c>
      <c r="E14" s="202">
        <v>23061</v>
      </c>
      <c r="F14" s="202">
        <v>25058</v>
      </c>
      <c r="G14" s="202" t="s">
        <v>202</v>
      </c>
      <c r="H14" s="202"/>
      <c r="I14" s="202" t="s">
        <v>203</v>
      </c>
      <c r="J14" s="203">
        <v>27.257999999999999</v>
      </c>
      <c r="K14" s="202" t="s">
        <v>125</v>
      </c>
      <c r="L14" s="204" t="s">
        <v>204</v>
      </c>
      <c r="M14" s="205" t="s">
        <v>189</v>
      </c>
      <c r="N14" s="205" t="s">
        <v>187</v>
      </c>
      <c r="O14" s="206">
        <v>3</v>
      </c>
      <c r="P14" s="149">
        <f>VLOOKUP($M14,'ตารางC โครงสร้าง รพช.กู่แก้ว'!$A$59:$B$80,2,0)</f>
        <v>0</v>
      </c>
      <c r="Q14" s="16" t="b">
        <f t="shared" si="0"/>
        <v>0</v>
      </c>
    </row>
    <row r="15" spans="1:17" x14ac:dyDescent="0.4">
      <c r="A15" s="202">
        <v>8</v>
      </c>
      <c r="B15" s="204" t="s">
        <v>199</v>
      </c>
      <c r="C15" s="204" t="s">
        <v>200</v>
      </c>
      <c r="D15" s="204" t="s">
        <v>201</v>
      </c>
      <c r="E15" s="202">
        <v>23061</v>
      </c>
      <c r="F15" s="202">
        <v>25058</v>
      </c>
      <c r="G15" s="202" t="s">
        <v>202</v>
      </c>
      <c r="H15" s="202"/>
      <c r="I15" s="202" t="s">
        <v>203</v>
      </c>
      <c r="J15" s="203">
        <v>27.257999999999999</v>
      </c>
      <c r="K15" s="202" t="s">
        <v>125</v>
      </c>
      <c r="L15" s="204" t="s">
        <v>204</v>
      </c>
      <c r="M15" s="205" t="s">
        <v>58</v>
      </c>
      <c r="N15" s="205" t="s">
        <v>187</v>
      </c>
      <c r="O15" s="206">
        <v>8</v>
      </c>
      <c r="P15" s="149">
        <f>VLOOKUP($M15,'ตารางC โครงสร้าง รพช.กู่แก้ว'!$A$59:$B$80,2,0)</f>
        <v>0</v>
      </c>
      <c r="Q15" s="16" t="b">
        <f t="shared" si="0"/>
        <v>0</v>
      </c>
    </row>
    <row r="16" spans="1:17" x14ac:dyDescent="0.4">
      <c r="A16" s="202">
        <v>8</v>
      </c>
      <c r="B16" s="204" t="s">
        <v>199</v>
      </c>
      <c r="C16" s="204" t="s">
        <v>200</v>
      </c>
      <c r="D16" s="204" t="s">
        <v>201</v>
      </c>
      <c r="E16" s="202">
        <v>23061</v>
      </c>
      <c r="F16" s="202">
        <v>25058</v>
      </c>
      <c r="G16" s="202" t="s">
        <v>202</v>
      </c>
      <c r="H16" s="202"/>
      <c r="I16" s="202" t="s">
        <v>203</v>
      </c>
      <c r="J16" s="203">
        <v>27.257999999999999</v>
      </c>
      <c r="K16" s="202" t="s">
        <v>125</v>
      </c>
      <c r="L16" s="204" t="s">
        <v>204</v>
      </c>
      <c r="M16" s="207" t="s">
        <v>62</v>
      </c>
      <c r="N16" s="205" t="s">
        <v>187</v>
      </c>
      <c r="O16" s="206">
        <v>2</v>
      </c>
      <c r="P16" s="149">
        <f>VLOOKUP($M16,'ตารางC โครงสร้าง รพช.กู่แก้ว'!$A$59:$B$80,2,0)</f>
        <v>0</v>
      </c>
      <c r="Q16" s="16" t="b">
        <f t="shared" si="0"/>
        <v>0</v>
      </c>
    </row>
    <row r="17" spans="1:17" x14ac:dyDescent="0.4">
      <c r="A17" s="202">
        <v>8</v>
      </c>
      <c r="B17" s="204" t="s">
        <v>199</v>
      </c>
      <c r="C17" s="204" t="s">
        <v>200</v>
      </c>
      <c r="D17" s="204" t="s">
        <v>201</v>
      </c>
      <c r="E17" s="202">
        <v>23061</v>
      </c>
      <c r="F17" s="202">
        <v>25058</v>
      </c>
      <c r="G17" s="202" t="s">
        <v>202</v>
      </c>
      <c r="H17" s="202"/>
      <c r="I17" s="202" t="s">
        <v>203</v>
      </c>
      <c r="J17" s="203">
        <v>27.257999999999999</v>
      </c>
      <c r="K17" s="202" t="s">
        <v>125</v>
      </c>
      <c r="L17" s="204" t="s">
        <v>204</v>
      </c>
      <c r="M17" s="207" t="s">
        <v>66</v>
      </c>
      <c r="N17" s="205" t="s">
        <v>187</v>
      </c>
      <c r="O17" s="206">
        <v>2</v>
      </c>
      <c r="P17" s="149">
        <f>VLOOKUP($M17,'ตารางC โครงสร้าง รพช.กู่แก้ว'!$A$59:$B$80,2,0)</f>
        <v>0</v>
      </c>
      <c r="Q17" s="16" t="b">
        <f t="shared" si="0"/>
        <v>0</v>
      </c>
    </row>
    <row r="18" spans="1:17" x14ac:dyDescent="0.4">
      <c r="A18" s="202">
        <v>8</v>
      </c>
      <c r="B18" s="204" t="s">
        <v>199</v>
      </c>
      <c r="C18" s="204" t="s">
        <v>200</v>
      </c>
      <c r="D18" s="204" t="s">
        <v>201</v>
      </c>
      <c r="E18" s="202">
        <v>23061</v>
      </c>
      <c r="F18" s="202">
        <v>25058</v>
      </c>
      <c r="G18" s="202" t="s">
        <v>202</v>
      </c>
      <c r="H18" s="202"/>
      <c r="I18" s="202" t="s">
        <v>203</v>
      </c>
      <c r="J18" s="203">
        <v>27.257999999999999</v>
      </c>
      <c r="K18" s="202" t="s">
        <v>125</v>
      </c>
      <c r="L18" s="204" t="s">
        <v>204</v>
      </c>
      <c r="M18" s="205" t="s">
        <v>69</v>
      </c>
      <c r="N18" s="205" t="s">
        <v>187</v>
      </c>
      <c r="O18" s="206">
        <v>0</v>
      </c>
      <c r="P18" s="149">
        <f>VLOOKUP($M18,'ตารางC โครงสร้าง รพช.กู่แก้ว'!$A$59:$B$80,2,0)</f>
        <v>0</v>
      </c>
      <c r="Q18" s="16" t="b">
        <f t="shared" si="0"/>
        <v>1</v>
      </c>
    </row>
    <row r="19" spans="1:17" x14ac:dyDescent="0.4">
      <c r="A19" s="202">
        <v>8</v>
      </c>
      <c r="B19" s="204" t="s">
        <v>199</v>
      </c>
      <c r="C19" s="204" t="s">
        <v>200</v>
      </c>
      <c r="D19" s="204" t="s">
        <v>201</v>
      </c>
      <c r="E19" s="202">
        <v>23061</v>
      </c>
      <c r="F19" s="202">
        <v>25058</v>
      </c>
      <c r="G19" s="202" t="s">
        <v>202</v>
      </c>
      <c r="H19" s="202"/>
      <c r="I19" s="202" t="s">
        <v>203</v>
      </c>
      <c r="J19" s="203">
        <v>27.257999999999999</v>
      </c>
      <c r="K19" s="202" t="s">
        <v>125</v>
      </c>
      <c r="L19" s="204" t="s">
        <v>204</v>
      </c>
      <c r="M19" s="205" t="s">
        <v>71</v>
      </c>
      <c r="N19" s="205" t="s">
        <v>190</v>
      </c>
      <c r="O19" s="206">
        <v>1</v>
      </c>
      <c r="P19" s="149">
        <f>VLOOKUP($M19,'ตารางC โครงสร้าง รพช.กู่แก้ว'!$A$94:$B$104,2,0)</f>
        <v>0</v>
      </c>
      <c r="Q19" s="16" t="b">
        <f t="shared" si="0"/>
        <v>0</v>
      </c>
    </row>
    <row r="20" spans="1:17" x14ac:dyDescent="0.4">
      <c r="A20" s="202">
        <v>8</v>
      </c>
      <c r="B20" s="204" t="s">
        <v>199</v>
      </c>
      <c r="C20" s="204" t="s">
        <v>200</v>
      </c>
      <c r="D20" s="204" t="s">
        <v>201</v>
      </c>
      <c r="E20" s="202">
        <v>23061</v>
      </c>
      <c r="F20" s="202">
        <v>25058</v>
      </c>
      <c r="G20" s="202" t="s">
        <v>202</v>
      </c>
      <c r="H20" s="202"/>
      <c r="I20" s="202" t="s">
        <v>203</v>
      </c>
      <c r="J20" s="203">
        <v>27.257999999999999</v>
      </c>
      <c r="K20" s="202" t="s">
        <v>125</v>
      </c>
      <c r="L20" s="204" t="s">
        <v>204</v>
      </c>
      <c r="M20" s="205" t="s">
        <v>74</v>
      </c>
      <c r="N20" s="205" t="s">
        <v>190</v>
      </c>
      <c r="O20" s="206">
        <v>2</v>
      </c>
      <c r="P20" s="149">
        <f>VLOOKUP($M20,'ตารางC โครงสร้าง รพช.กู่แก้ว'!$A$94:$B$104,2,0)</f>
        <v>0</v>
      </c>
      <c r="Q20" s="16" t="b">
        <f t="shared" si="0"/>
        <v>0</v>
      </c>
    </row>
    <row r="21" spans="1:17" x14ac:dyDescent="0.4">
      <c r="A21" s="202">
        <v>8</v>
      </c>
      <c r="B21" s="204" t="s">
        <v>199</v>
      </c>
      <c r="C21" s="204" t="s">
        <v>200</v>
      </c>
      <c r="D21" s="204" t="s">
        <v>201</v>
      </c>
      <c r="E21" s="202">
        <v>23061</v>
      </c>
      <c r="F21" s="202">
        <v>25058</v>
      </c>
      <c r="G21" s="202" t="s">
        <v>202</v>
      </c>
      <c r="H21" s="202"/>
      <c r="I21" s="202" t="s">
        <v>203</v>
      </c>
      <c r="J21" s="203">
        <v>27.257999999999999</v>
      </c>
      <c r="K21" s="202" t="s">
        <v>125</v>
      </c>
      <c r="L21" s="204" t="s">
        <v>204</v>
      </c>
      <c r="M21" s="205" t="s">
        <v>79</v>
      </c>
      <c r="N21" s="205" t="s">
        <v>190</v>
      </c>
      <c r="O21" s="206">
        <v>1</v>
      </c>
      <c r="P21" s="149">
        <f>VLOOKUP($M21,'ตารางC โครงสร้าง รพช.กู่แก้ว'!$A$94:$B$104,2,0)</f>
        <v>0</v>
      </c>
      <c r="Q21" s="16" t="b">
        <f t="shared" si="0"/>
        <v>0</v>
      </c>
    </row>
    <row r="22" spans="1:17" x14ac:dyDescent="0.4">
      <c r="A22" s="202">
        <v>8</v>
      </c>
      <c r="B22" s="204" t="s">
        <v>199</v>
      </c>
      <c r="C22" s="204" t="s">
        <v>200</v>
      </c>
      <c r="D22" s="204" t="s">
        <v>201</v>
      </c>
      <c r="E22" s="202">
        <v>23061</v>
      </c>
      <c r="F22" s="202">
        <v>25058</v>
      </c>
      <c r="G22" s="202" t="s">
        <v>202</v>
      </c>
      <c r="H22" s="202"/>
      <c r="I22" s="202" t="s">
        <v>203</v>
      </c>
      <c r="J22" s="203">
        <v>27.257999999999999</v>
      </c>
      <c r="K22" s="202" t="s">
        <v>125</v>
      </c>
      <c r="L22" s="204" t="s">
        <v>204</v>
      </c>
      <c r="M22" s="205" t="s">
        <v>81</v>
      </c>
      <c r="N22" s="205" t="s">
        <v>190</v>
      </c>
      <c r="O22" s="206">
        <v>3</v>
      </c>
      <c r="P22" s="149">
        <f>VLOOKUP($M22,'ตารางC โครงสร้าง รพช.กู่แก้ว'!$A$94:$B$104,2,0)</f>
        <v>0</v>
      </c>
      <c r="Q22" s="16" t="b">
        <f t="shared" si="0"/>
        <v>0</v>
      </c>
    </row>
    <row r="23" spans="1:17" x14ac:dyDescent="0.4">
      <c r="A23" s="202">
        <v>8</v>
      </c>
      <c r="B23" s="204" t="s">
        <v>199</v>
      </c>
      <c r="C23" s="204" t="s">
        <v>200</v>
      </c>
      <c r="D23" s="204" t="s">
        <v>201</v>
      </c>
      <c r="E23" s="202">
        <v>23061</v>
      </c>
      <c r="F23" s="202">
        <v>25058</v>
      </c>
      <c r="G23" s="202" t="s">
        <v>202</v>
      </c>
      <c r="H23" s="202"/>
      <c r="I23" s="202" t="s">
        <v>203</v>
      </c>
      <c r="J23" s="203">
        <v>27.257999999999999</v>
      </c>
      <c r="K23" s="202" t="s">
        <v>125</v>
      </c>
      <c r="L23" s="204" t="s">
        <v>204</v>
      </c>
      <c r="M23" s="205" t="s">
        <v>85</v>
      </c>
      <c r="N23" s="205" t="s">
        <v>190</v>
      </c>
      <c r="O23" s="206">
        <v>1</v>
      </c>
      <c r="P23" s="149">
        <f>VLOOKUP($M23,'ตารางC โครงสร้าง รพช.กู่แก้ว'!$A$94:$B$104,2,0)</f>
        <v>0</v>
      </c>
      <c r="Q23" s="16" t="b">
        <f t="shared" si="0"/>
        <v>0</v>
      </c>
    </row>
    <row r="24" spans="1:17" x14ac:dyDescent="0.4">
      <c r="A24" s="202">
        <v>8</v>
      </c>
      <c r="B24" s="204" t="s">
        <v>199</v>
      </c>
      <c r="C24" s="204" t="s">
        <v>200</v>
      </c>
      <c r="D24" s="204" t="s">
        <v>201</v>
      </c>
      <c r="E24" s="202">
        <v>23061</v>
      </c>
      <c r="F24" s="202">
        <v>25058</v>
      </c>
      <c r="G24" s="202" t="s">
        <v>202</v>
      </c>
      <c r="H24" s="202"/>
      <c r="I24" s="202" t="s">
        <v>203</v>
      </c>
      <c r="J24" s="203">
        <v>27.257999999999999</v>
      </c>
      <c r="K24" s="202" t="s">
        <v>125</v>
      </c>
      <c r="L24" s="204" t="s">
        <v>204</v>
      </c>
      <c r="M24" s="205" t="s">
        <v>87</v>
      </c>
      <c r="N24" s="205" t="s">
        <v>190</v>
      </c>
      <c r="O24" s="206">
        <v>3</v>
      </c>
      <c r="P24" s="149">
        <f>VLOOKUP($M24,'ตารางC โครงสร้าง รพช.กู่แก้ว'!$A$94:$B$104,2,0)</f>
        <v>0</v>
      </c>
      <c r="Q24" s="16" t="b">
        <f t="shared" si="0"/>
        <v>0</v>
      </c>
    </row>
    <row r="25" spans="1:17" x14ac:dyDescent="0.4">
      <c r="A25" s="202">
        <v>8</v>
      </c>
      <c r="B25" s="204" t="s">
        <v>199</v>
      </c>
      <c r="C25" s="204" t="s">
        <v>200</v>
      </c>
      <c r="D25" s="204" t="s">
        <v>201</v>
      </c>
      <c r="E25" s="202">
        <v>23061</v>
      </c>
      <c r="F25" s="202">
        <v>25058</v>
      </c>
      <c r="G25" s="202" t="s">
        <v>202</v>
      </c>
      <c r="H25" s="202"/>
      <c r="I25" s="202" t="s">
        <v>203</v>
      </c>
      <c r="J25" s="203">
        <v>27.257999999999999</v>
      </c>
      <c r="K25" s="202" t="s">
        <v>125</v>
      </c>
      <c r="L25" s="204" t="s">
        <v>204</v>
      </c>
      <c r="M25" s="205" t="s">
        <v>88</v>
      </c>
      <c r="N25" s="205" t="s">
        <v>190</v>
      </c>
      <c r="O25" s="206">
        <v>1</v>
      </c>
      <c r="P25" s="149">
        <f>VLOOKUP($M25,'ตารางC โครงสร้าง รพช.กู่แก้ว'!$A$94:$B$104,2,0)</f>
        <v>0</v>
      </c>
      <c r="Q25" s="16" t="b">
        <f t="shared" si="0"/>
        <v>0</v>
      </c>
    </row>
    <row r="26" spans="1:17" x14ac:dyDescent="0.4">
      <c r="A26" s="202">
        <v>8</v>
      </c>
      <c r="B26" s="204" t="s">
        <v>199</v>
      </c>
      <c r="C26" s="204" t="s">
        <v>200</v>
      </c>
      <c r="D26" s="204" t="s">
        <v>201</v>
      </c>
      <c r="E26" s="202">
        <v>23061</v>
      </c>
      <c r="F26" s="202">
        <v>25058</v>
      </c>
      <c r="G26" s="202" t="s">
        <v>202</v>
      </c>
      <c r="H26" s="202"/>
      <c r="I26" s="202" t="s">
        <v>203</v>
      </c>
      <c r="J26" s="203">
        <v>27.257999999999999</v>
      </c>
      <c r="K26" s="202" t="s">
        <v>125</v>
      </c>
      <c r="L26" s="204" t="s">
        <v>204</v>
      </c>
      <c r="M26" s="205" t="s">
        <v>98</v>
      </c>
      <c r="N26" s="205" t="s">
        <v>190</v>
      </c>
      <c r="O26" s="206">
        <v>0</v>
      </c>
      <c r="P26" s="149">
        <f>VLOOKUP($M26,'ตารางC โครงสร้าง รพช.กู่แก้ว'!$A$94:$B$104,2,0)</f>
        <v>0</v>
      </c>
      <c r="Q26" s="16" t="b">
        <f t="shared" si="0"/>
        <v>1</v>
      </c>
    </row>
    <row r="27" spans="1:17" x14ac:dyDescent="0.4">
      <c r="A27" s="202">
        <v>8</v>
      </c>
      <c r="B27" s="204" t="s">
        <v>199</v>
      </c>
      <c r="C27" s="204" t="s">
        <v>200</v>
      </c>
      <c r="D27" s="204" t="s">
        <v>201</v>
      </c>
      <c r="E27" s="202">
        <v>23061</v>
      </c>
      <c r="F27" s="202">
        <v>25058</v>
      </c>
      <c r="G27" s="202" t="s">
        <v>202</v>
      </c>
      <c r="H27" s="202"/>
      <c r="I27" s="202" t="s">
        <v>203</v>
      </c>
      <c r="J27" s="203">
        <v>27.257999999999999</v>
      </c>
      <c r="K27" s="202" t="s">
        <v>125</v>
      </c>
      <c r="L27" s="204" t="s">
        <v>204</v>
      </c>
      <c r="M27" s="205" t="s">
        <v>99</v>
      </c>
      <c r="N27" s="205" t="s">
        <v>99</v>
      </c>
      <c r="O27" s="206">
        <v>27</v>
      </c>
      <c r="P27" s="149">
        <f>VLOOKUP($M27,'ตารางC โครงสร้าง รพช.กู่แก้ว'!$A$59:$B$80,2,0)</f>
        <v>0</v>
      </c>
      <c r="Q27" s="197" t="b">
        <f t="shared" si="0"/>
        <v>0</v>
      </c>
    </row>
    <row r="28" spans="1:17" x14ac:dyDescent="0.4">
      <c r="A28" s="202">
        <v>8</v>
      </c>
      <c r="B28" s="204" t="s">
        <v>199</v>
      </c>
      <c r="C28" s="204" t="s">
        <v>200</v>
      </c>
      <c r="D28" s="204" t="s">
        <v>201</v>
      </c>
      <c r="E28" s="202">
        <v>23061</v>
      </c>
      <c r="F28" s="202">
        <v>25058</v>
      </c>
      <c r="G28" s="202" t="s">
        <v>202</v>
      </c>
      <c r="H28" s="202"/>
      <c r="I28" s="202" t="s">
        <v>203</v>
      </c>
      <c r="J28" s="203">
        <v>27.257999999999999</v>
      </c>
      <c r="K28" s="202" t="s">
        <v>125</v>
      </c>
      <c r="L28" s="204" t="s">
        <v>204</v>
      </c>
      <c r="M28" s="205" t="s">
        <v>100</v>
      </c>
      <c r="N28" s="205" t="s">
        <v>100</v>
      </c>
      <c r="O28" s="206">
        <v>6</v>
      </c>
      <c r="P28" s="149">
        <f>VLOOKUP($M28,'ตารางC โครงสร้าง รพช.กู่แก้ว'!$A$94:$B$104,2,0)</f>
        <v>0</v>
      </c>
      <c r="Q28" s="16" t="b">
        <f t="shared" si="0"/>
        <v>0</v>
      </c>
    </row>
    <row r="29" spans="1:17" x14ac:dyDescent="0.4">
      <c r="O29" s="198">
        <f>SUM(O3:O28)</f>
        <v>116</v>
      </c>
      <c r="P29" s="198">
        <f>SUM(P3:P28)</f>
        <v>0</v>
      </c>
      <c r="Q29" t="b">
        <f t="shared" si="0"/>
        <v>0</v>
      </c>
    </row>
    <row r="30" spans="1:17" x14ac:dyDescent="0.4">
      <c r="O30" s="199" t="s">
        <v>196</v>
      </c>
    </row>
  </sheetData>
  <sheetProtection autoFilter="0"/>
  <autoFilter ref="A2:Q30" xr:uid="{3BE5A553-89D5-49A1-927B-937B0A12C323}"/>
  <mergeCells count="2">
    <mergeCell ref="A1:O1"/>
    <mergeCell ref="P1:Q1"/>
  </mergeCells>
  <conditionalFormatting sqref="F3">
    <cfRule type="duplicateValues" dxfId="28" priority="26"/>
  </conditionalFormatting>
  <conditionalFormatting sqref="F4">
    <cfRule type="duplicateValues" dxfId="27" priority="25"/>
  </conditionalFormatting>
  <conditionalFormatting sqref="F5">
    <cfRule type="duplicateValues" dxfId="26" priority="24"/>
  </conditionalFormatting>
  <conditionalFormatting sqref="F6">
    <cfRule type="duplicateValues" dxfId="25" priority="23"/>
  </conditionalFormatting>
  <conditionalFormatting sqref="F7">
    <cfRule type="duplicateValues" dxfId="24" priority="22"/>
  </conditionalFormatting>
  <conditionalFormatting sqref="F8">
    <cfRule type="duplicateValues" dxfId="23" priority="21"/>
  </conditionalFormatting>
  <conditionalFormatting sqref="F9">
    <cfRule type="duplicateValues" dxfId="22" priority="20"/>
  </conditionalFormatting>
  <conditionalFormatting sqref="F10">
    <cfRule type="duplicateValues" dxfId="21" priority="19"/>
  </conditionalFormatting>
  <conditionalFormatting sqref="F11">
    <cfRule type="duplicateValues" dxfId="20" priority="18"/>
  </conditionalFormatting>
  <conditionalFormatting sqref="F12">
    <cfRule type="duplicateValues" dxfId="19" priority="17"/>
  </conditionalFormatting>
  <conditionalFormatting sqref="F13">
    <cfRule type="duplicateValues" dxfId="18" priority="16"/>
  </conditionalFormatting>
  <conditionalFormatting sqref="F14">
    <cfRule type="duplicateValues" dxfId="17" priority="15"/>
  </conditionalFormatting>
  <conditionalFormatting sqref="F15">
    <cfRule type="duplicateValues" dxfId="16" priority="14"/>
  </conditionalFormatting>
  <conditionalFormatting sqref="F16">
    <cfRule type="duplicateValues" dxfId="15" priority="13"/>
  </conditionalFormatting>
  <conditionalFormatting sqref="F17">
    <cfRule type="duplicateValues" dxfId="14" priority="12"/>
  </conditionalFormatting>
  <conditionalFormatting sqref="F18">
    <cfRule type="duplicateValues" dxfId="13" priority="11"/>
  </conditionalFormatting>
  <conditionalFormatting sqref="F19">
    <cfRule type="duplicateValues" dxfId="12" priority="10"/>
  </conditionalFormatting>
  <conditionalFormatting sqref="F20">
    <cfRule type="duplicateValues" dxfId="11" priority="9"/>
  </conditionalFormatting>
  <conditionalFormatting sqref="F21">
    <cfRule type="duplicateValues" dxfId="10" priority="8"/>
  </conditionalFormatting>
  <conditionalFormatting sqref="F22">
    <cfRule type="duplicateValues" dxfId="9" priority="7"/>
  </conditionalFormatting>
  <conditionalFormatting sqref="F23">
    <cfRule type="duplicateValues" dxfId="8" priority="6"/>
  </conditionalFormatting>
  <conditionalFormatting sqref="F24">
    <cfRule type="duplicateValues" dxfId="7" priority="5"/>
  </conditionalFormatting>
  <conditionalFormatting sqref="F25">
    <cfRule type="duplicateValues" dxfId="6" priority="4"/>
  </conditionalFormatting>
  <conditionalFormatting sqref="F26">
    <cfRule type="duplicateValues" dxfId="5" priority="3"/>
  </conditionalFormatting>
  <conditionalFormatting sqref="F27">
    <cfRule type="duplicateValues" dxfId="4" priority="2"/>
  </conditionalFormatting>
  <conditionalFormatting sqref="F28">
    <cfRule type="duplicateValues" dxfId="3" priority="1"/>
  </conditionalFormatting>
  <conditionalFormatting sqref="Q3:Q29">
    <cfRule type="expression" dxfId="2" priority="136">
      <formula>$O3&gt;$P3</formula>
    </cfRule>
    <cfRule type="expression" dxfId="1" priority="137">
      <formula>$O3&lt;$P3</formula>
    </cfRule>
    <cfRule type="expression" priority="138">
      <formula>$O3&gt;$P3</formula>
    </cfRule>
    <cfRule type="expression" dxfId="0" priority="139">
      <formula>$O3=$P3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C8D2-9E37-447F-8567-246C9705B874}">
  <sheetPr>
    <tabColor theme="5" tint="0.79998168889431442"/>
    <pageSetUpPr fitToPage="1"/>
  </sheetPr>
  <dimension ref="A1:W67"/>
  <sheetViews>
    <sheetView tabSelected="1" zoomScale="70" zoomScaleNormal="70" workbookViewId="0">
      <pane ySplit="2" topLeftCell="A3" activePane="bottomLeft" state="frozen"/>
      <selection activeCell="S72" sqref="S72"/>
      <selection pane="bottomLeft" activeCell="S61" sqref="S61"/>
    </sheetView>
  </sheetViews>
  <sheetFormatPr defaultColWidth="7.8984375" defaultRowHeight="21" x14ac:dyDescent="0.4"/>
  <cols>
    <col min="4" max="4" width="5.796875" customWidth="1"/>
    <col min="5" max="5" width="10.5" customWidth="1"/>
    <col min="13" max="13" width="7.5" style="189" customWidth="1"/>
    <col min="14" max="14" width="3.09765625" style="189" customWidth="1"/>
    <col min="15" max="15" width="22.69921875" style="154" customWidth="1"/>
    <col min="16" max="16" width="32.59765625" style="154" customWidth="1"/>
    <col min="17" max="17" width="35.796875" style="154" customWidth="1"/>
    <col min="18" max="18" width="7.8984375" style="192"/>
    <col min="19" max="19" width="16.5" style="191" customWidth="1"/>
    <col min="20" max="20" width="19.8984375" style="192" hidden="1" customWidth="1"/>
    <col min="21" max="21" width="15" style="154" hidden="1" customWidth="1"/>
    <col min="22" max="22" width="15" style="154" customWidth="1"/>
    <col min="23" max="23" width="49.296875" style="154" customWidth="1"/>
    <col min="24" max="16384" width="7.8984375" style="154"/>
  </cols>
  <sheetData>
    <row r="1" spans="1:23" x14ac:dyDescent="0.4">
      <c r="A1" s="211" t="s">
        <v>102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153" t="s">
        <v>103</v>
      </c>
      <c r="S1" s="212"/>
      <c r="T1" s="212"/>
      <c r="U1" s="212"/>
      <c r="V1" s="212"/>
      <c r="W1" s="212"/>
    </row>
    <row r="2" spans="1:23" ht="63" x14ac:dyDescent="0.4">
      <c r="A2" s="155" t="s">
        <v>104</v>
      </c>
      <c r="B2" s="155" t="s">
        <v>105</v>
      </c>
      <c r="C2" s="155" t="s">
        <v>106</v>
      </c>
      <c r="D2" s="155" t="s">
        <v>107</v>
      </c>
      <c r="E2" s="156" t="s">
        <v>108</v>
      </c>
      <c r="F2" s="155" t="s">
        <v>109</v>
      </c>
      <c r="G2" s="155" t="s">
        <v>110</v>
      </c>
      <c r="H2" s="157" t="s">
        <v>183</v>
      </c>
      <c r="I2" s="155" t="s">
        <v>111</v>
      </c>
      <c r="J2" s="155" t="s">
        <v>112</v>
      </c>
      <c r="K2" s="155" t="s">
        <v>113</v>
      </c>
      <c r="L2" s="155" t="s">
        <v>114</v>
      </c>
      <c r="M2" s="158" t="s">
        <v>115</v>
      </c>
      <c r="N2" s="159" t="s">
        <v>116</v>
      </c>
      <c r="O2" s="159" t="s">
        <v>117</v>
      </c>
      <c r="P2" s="159" t="s">
        <v>118</v>
      </c>
      <c r="Q2" s="160" t="s">
        <v>119</v>
      </c>
      <c r="R2" s="161" t="s">
        <v>120</v>
      </c>
      <c r="S2" s="162" t="s">
        <v>121</v>
      </c>
      <c r="T2" s="163" t="s">
        <v>4</v>
      </c>
      <c r="U2" s="163" t="s">
        <v>122</v>
      </c>
      <c r="V2" s="162" t="s">
        <v>123</v>
      </c>
      <c r="W2" s="162" t="s">
        <v>124</v>
      </c>
    </row>
    <row r="3" spans="1:23" x14ac:dyDescent="0.35">
      <c r="A3" s="164">
        <f>'ตารางA กรอบ66  รพช.กู่แก้ว'!A$3</f>
        <v>8</v>
      </c>
      <c r="B3" s="164" t="str">
        <f>'ตารางA กรอบ66  รพช.กู่แก้ว'!B$3</f>
        <v>อุดรธานี</v>
      </c>
      <c r="C3" s="164" t="str">
        <f>'ตารางA กรอบ66  รพช.กู่แก้ว'!C$3</f>
        <v>กู่แก้ว</v>
      </c>
      <c r="D3" s="164" t="str">
        <f>'ตารางA กรอบ66  รพช.กู่แก้ว'!D$3</f>
        <v>บ้านจีต</v>
      </c>
      <c r="E3" s="164">
        <f>'ตารางA กรอบ66  รพช.กู่แก้ว'!E$3</f>
        <v>23061</v>
      </c>
      <c r="F3" s="164">
        <f>'ตารางA กรอบ66  รพช.กู่แก้ว'!F$3</f>
        <v>25058</v>
      </c>
      <c r="G3" s="164" t="str">
        <f>'ตารางA กรอบ66  รพช.กู่แก้ว'!G$3</f>
        <v>F3</v>
      </c>
      <c r="H3" s="164">
        <f>'ตารางA กรอบ66  รพช.กู่แก้ว'!H$3</f>
        <v>0</v>
      </c>
      <c r="I3" s="164" t="str">
        <f>'ตารางA กรอบ66  รพช.กู่แก้ว'!I$3</f>
        <v>&lt;30</v>
      </c>
      <c r="J3" s="165">
        <f>'ตารางA กรอบ66  รพช.กู่แก้ว'!J$3</f>
        <v>27.257999999999999</v>
      </c>
      <c r="K3" s="164" t="str">
        <f>'ตารางA กรอบ66  รพช.กู่แก้ว'!K$3</f>
        <v>รพช.</v>
      </c>
      <c r="L3" s="164" t="str">
        <f>'ตารางA กรอบ66  รพช.กู่แก้ว'!L$3</f>
        <v>รพ.กู่แก้ว</v>
      </c>
      <c r="M3" s="166">
        <v>1</v>
      </c>
      <c r="N3" s="167" t="s">
        <v>116</v>
      </c>
      <c r="O3" s="168" t="s">
        <v>126</v>
      </c>
      <c r="P3" s="168" t="s">
        <v>126</v>
      </c>
      <c r="Q3" s="169"/>
      <c r="R3" s="18">
        <v>0</v>
      </c>
      <c r="S3" s="170"/>
      <c r="T3" s="4"/>
      <c r="U3" s="171"/>
      <c r="V3" s="4"/>
      <c r="W3" s="4"/>
    </row>
    <row r="4" spans="1:23" x14ac:dyDescent="0.35">
      <c r="A4" s="164">
        <f>'ตารางA กรอบ66  รพช.กู่แก้ว'!A$3</f>
        <v>8</v>
      </c>
      <c r="B4" s="164" t="str">
        <f>'ตารางA กรอบ66  รพช.กู่แก้ว'!B$3</f>
        <v>อุดรธานี</v>
      </c>
      <c r="C4" s="164" t="str">
        <f>'ตารางA กรอบ66  รพช.กู่แก้ว'!C$3</f>
        <v>กู่แก้ว</v>
      </c>
      <c r="D4" s="164" t="str">
        <f>'ตารางA กรอบ66  รพช.กู่แก้ว'!D$3</f>
        <v>บ้านจีต</v>
      </c>
      <c r="E4" s="164">
        <f>'ตารางA กรอบ66  รพช.กู่แก้ว'!E$3</f>
        <v>23061</v>
      </c>
      <c r="F4" s="164">
        <f>'ตารางA กรอบ66  รพช.กู่แก้ว'!F$3</f>
        <v>25058</v>
      </c>
      <c r="G4" s="164" t="str">
        <f>'ตารางA กรอบ66  รพช.กู่แก้ว'!G$3</f>
        <v>F3</v>
      </c>
      <c r="H4" s="164">
        <f>'ตารางA กรอบ66  รพช.กู่แก้ว'!H$3</f>
        <v>0</v>
      </c>
      <c r="I4" s="164" t="str">
        <f>'ตารางA กรอบ66  รพช.กู่แก้ว'!I$3</f>
        <v>&lt;30</v>
      </c>
      <c r="J4" s="165">
        <f>'ตารางA กรอบ66  รพช.กู่แก้ว'!J$3</f>
        <v>27.257999999999999</v>
      </c>
      <c r="K4" s="164" t="str">
        <f>'ตารางA กรอบ66  รพช.กู่แก้ว'!K$3</f>
        <v>รพช.</v>
      </c>
      <c r="L4" s="164" t="str">
        <f>'ตารางA กรอบ66  รพช.กู่แก้ว'!L$3</f>
        <v>รพ.กู่แก้ว</v>
      </c>
      <c r="M4" s="166">
        <v>1</v>
      </c>
      <c r="N4" s="167" t="s">
        <v>116</v>
      </c>
      <c r="O4" s="168" t="s">
        <v>126</v>
      </c>
      <c r="P4" s="168" t="s">
        <v>126</v>
      </c>
      <c r="Q4" s="172" t="s">
        <v>71</v>
      </c>
      <c r="R4" s="18">
        <v>0</v>
      </c>
      <c r="S4" s="170"/>
      <c r="T4" s="4"/>
      <c r="U4" s="171"/>
      <c r="V4" s="4" t="str">
        <f>VLOOKUP($Q4,เทียบชื่อสายงาน!$B$2:$D$78,3,0)</f>
        <v>สาย Back Office</v>
      </c>
      <c r="W4" s="4" t="str">
        <f>VLOOKUP($Q4,เทียบชื่อสายงาน!$B$2:$D$78,2,0)</f>
        <v>นักจัดการงานทั่วไป</v>
      </c>
    </row>
    <row r="5" spans="1:23" s="177" customFormat="1" x14ac:dyDescent="0.35">
      <c r="A5" s="164">
        <f>'ตารางA กรอบ66  รพช.กู่แก้ว'!A$3</f>
        <v>8</v>
      </c>
      <c r="B5" s="164" t="str">
        <f>'ตารางA กรอบ66  รพช.กู่แก้ว'!B$3</f>
        <v>อุดรธานี</v>
      </c>
      <c r="C5" s="164" t="str">
        <f>'ตารางA กรอบ66  รพช.กู่แก้ว'!C$3</f>
        <v>กู่แก้ว</v>
      </c>
      <c r="D5" s="164" t="str">
        <f>'ตารางA กรอบ66  รพช.กู่แก้ว'!D$3</f>
        <v>บ้านจีต</v>
      </c>
      <c r="E5" s="164">
        <f>'ตารางA กรอบ66  รพช.กู่แก้ว'!E$3</f>
        <v>23061</v>
      </c>
      <c r="F5" s="164">
        <f>'ตารางA กรอบ66  รพช.กู่แก้ว'!F$3</f>
        <v>25058</v>
      </c>
      <c r="G5" s="164" t="str">
        <f>'ตารางA กรอบ66  รพช.กู่แก้ว'!G$3</f>
        <v>F3</v>
      </c>
      <c r="H5" s="164">
        <f>'ตารางA กรอบ66  รพช.กู่แก้ว'!H$3</f>
        <v>0</v>
      </c>
      <c r="I5" s="164" t="str">
        <f>'ตารางA กรอบ66  รพช.กู่แก้ว'!I$3</f>
        <v>&lt;30</v>
      </c>
      <c r="J5" s="165">
        <f>'ตารางA กรอบ66  รพช.กู่แก้ว'!J$3</f>
        <v>27.257999999999999</v>
      </c>
      <c r="K5" s="164" t="str">
        <f>'ตารางA กรอบ66  รพช.กู่แก้ว'!K$3</f>
        <v>รพช.</v>
      </c>
      <c r="L5" s="164" t="str">
        <f>'ตารางA กรอบ66  รพช.กู่แก้ว'!L$3</f>
        <v>รพ.กู่แก้ว</v>
      </c>
      <c r="M5" s="173">
        <v>1</v>
      </c>
      <c r="N5" s="167" t="s">
        <v>116</v>
      </c>
      <c r="O5" s="174" t="s">
        <v>126</v>
      </c>
      <c r="P5" s="174" t="s">
        <v>126</v>
      </c>
      <c r="Q5" s="175" t="s">
        <v>85</v>
      </c>
      <c r="R5" s="18">
        <v>0</v>
      </c>
      <c r="S5" s="175"/>
      <c r="T5" s="4"/>
      <c r="U5" s="176"/>
      <c r="V5" s="4" t="str">
        <f>VLOOKUP($Q5,เทียบชื่อสายงาน!$B$2:$D$78,3,0)</f>
        <v>สาย Back Office</v>
      </c>
      <c r="W5" s="4" t="str">
        <f>VLOOKUP($Q5,เทียบชื่อสายงาน!$B$2:$D$78,2,0)</f>
        <v>นักวิชาการเงินและบัญชี</v>
      </c>
    </row>
    <row r="6" spans="1:23" s="177" customFormat="1" x14ac:dyDescent="0.35">
      <c r="A6" s="164">
        <f>'ตารางA กรอบ66  รพช.กู่แก้ว'!A$3</f>
        <v>8</v>
      </c>
      <c r="B6" s="164" t="str">
        <f>'ตารางA กรอบ66  รพช.กู่แก้ว'!B$3</f>
        <v>อุดรธานี</v>
      </c>
      <c r="C6" s="164" t="str">
        <f>'ตารางA กรอบ66  รพช.กู่แก้ว'!C$3</f>
        <v>กู่แก้ว</v>
      </c>
      <c r="D6" s="164" t="str">
        <f>'ตารางA กรอบ66  รพช.กู่แก้ว'!D$3</f>
        <v>บ้านจีต</v>
      </c>
      <c r="E6" s="164">
        <f>'ตารางA กรอบ66  รพช.กู่แก้ว'!E$3</f>
        <v>23061</v>
      </c>
      <c r="F6" s="164">
        <f>'ตารางA กรอบ66  รพช.กู่แก้ว'!F$3</f>
        <v>25058</v>
      </c>
      <c r="G6" s="164" t="str">
        <f>'ตารางA กรอบ66  รพช.กู่แก้ว'!G$3</f>
        <v>F3</v>
      </c>
      <c r="H6" s="164">
        <f>'ตารางA กรอบ66  รพช.กู่แก้ว'!H$3</f>
        <v>0</v>
      </c>
      <c r="I6" s="164" t="str">
        <f>'ตารางA กรอบ66  รพช.กู่แก้ว'!I$3</f>
        <v>&lt;30</v>
      </c>
      <c r="J6" s="165">
        <f>'ตารางA กรอบ66  รพช.กู่แก้ว'!J$3</f>
        <v>27.257999999999999</v>
      </c>
      <c r="K6" s="164" t="str">
        <f>'ตารางA กรอบ66  รพช.กู่แก้ว'!K$3</f>
        <v>รพช.</v>
      </c>
      <c r="L6" s="164" t="str">
        <f>'ตารางA กรอบ66  รพช.กู่แก้ว'!L$3</f>
        <v>รพ.กู่แก้ว</v>
      </c>
      <c r="M6" s="173">
        <v>1</v>
      </c>
      <c r="N6" s="167" t="s">
        <v>116</v>
      </c>
      <c r="O6" s="174" t="s">
        <v>126</v>
      </c>
      <c r="P6" s="174" t="s">
        <v>126</v>
      </c>
      <c r="Q6" s="175" t="s">
        <v>87</v>
      </c>
      <c r="R6" s="18">
        <v>0</v>
      </c>
      <c r="S6" s="175"/>
      <c r="T6" s="4"/>
      <c r="U6" s="176"/>
      <c r="V6" s="4" t="str">
        <f>VLOOKUP($Q6,เทียบชื่อสายงาน!$B$2:$D$78,3,0)</f>
        <v>สาย Back Office</v>
      </c>
      <c r="W6" s="4" t="str">
        <f>VLOOKUP($Q6,เทียบชื่อสายงาน!$B$2:$D$78,2,0)</f>
        <v>เจ้าพนักงานการเงินและบัญชี</v>
      </c>
    </row>
    <row r="7" spans="1:23" x14ac:dyDescent="0.35">
      <c r="A7" s="164">
        <f>'ตารางA กรอบ66  รพช.กู่แก้ว'!A$3</f>
        <v>8</v>
      </c>
      <c r="B7" s="164" t="str">
        <f>'ตารางA กรอบ66  รพช.กู่แก้ว'!B$3</f>
        <v>อุดรธานี</v>
      </c>
      <c r="C7" s="164" t="str">
        <f>'ตารางA กรอบ66  รพช.กู่แก้ว'!C$3</f>
        <v>กู่แก้ว</v>
      </c>
      <c r="D7" s="164" t="str">
        <f>'ตารางA กรอบ66  รพช.กู่แก้ว'!D$3</f>
        <v>บ้านจีต</v>
      </c>
      <c r="E7" s="164">
        <f>'ตารางA กรอบ66  รพช.กู่แก้ว'!E$3</f>
        <v>23061</v>
      </c>
      <c r="F7" s="164">
        <f>'ตารางA กรอบ66  รพช.กู่แก้ว'!F$3</f>
        <v>25058</v>
      </c>
      <c r="G7" s="164" t="str">
        <f>'ตารางA กรอบ66  รพช.กู่แก้ว'!G$3</f>
        <v>F3</v>
      </c>
      <c r="H7" s="164">
        <f>'ตารางA กรอบ66  รพช.กู่แก้ว'!H$3</f>
        <v>0</v>
      </c>
      <c r="I7" s="164" t="str">
        <f>'ตารางA กรอบ66  รพช.กู่แก้ว'!I$3</f>
        <v>&lt;30</v>
      </c>
      <c r="J7" s="165">
        <f>'ตารางA กรอบ66  รพช.กู่แก้ว'!J$3</f>
        <v>27.257999999999999</v>
      </c>
      <c r="K7" s="164" t="str">
        <f>'ตารางA กรอบ66  รพช.กู่แก้ว'!K$3</f>
        <v>รพช.</v>
      </c>
      <c r="L7" s="164" t="str">
        <f>'ตารางA กรอบ66  รพช.กู่แก้ว'!L$3</f>
        <v>รพ.กู่แก้ว</v>
      </c>
      <c r="M7" s="166">
        <v>1</v>
      </c>
      <c r="N7" s="167" t="s">
        <v>116</v>
      </c>
      <c r="O7" s="168" t="s">
        <v>126</v>
      </c>
      <c r="P7" s="168" t="s">
        <v>126</v>
      </c>
      <c r="Q7" s="172" t="s">
        <v>74</v>
      </c>
      <c r="R7" s="18">
        <v>0</v>
      </c>
      <c r="S7" s="175"/>
      <c r="T7" s="4"/>
      <c r="U7" s="171"/>
      <c r="V7" s="4" t="str">
        <f>VLOOKUP($Q7,เทียบชื่อสายงาน!$B$2:$D$78,3,0)</f>
        <v>สาย Back Office</v>
      </c>
      <c r="W7" s="4" t="str">
        <f>VLOOKUP($Q7,เทียบชื่อสายงาน!$B$2:$D$78,2,0)</f>
        <v>เจ้าพนักงานธุรการ</v>
      </c>
    </row>
    <row r="8" spans="1:23" x14ac:dyDescent="0.35">
      <c r="A8" s="164">
        <f>'ตารางA กรอบ66  รพช.กู่แก้ว'!A$3</f>
        <v>8</v>
      </c>
      <c r="B8" s="164" t="str">
        <f>'ตารางA กรอบ66  รพช.กู่แก้ว'!B$3</f>
        <v>อุดรธานี</v>
      </c>
      <c r="C8" s="164" t="str">
        <f>'ตารางA กรอบ66  รพช.กู่แก้ว'!C$3</f>
        <v>กู่แก้ว</v>
      </c>
      <c r="D8" s="164" t="str">
        <f>'ตารางA กรอบ66  รพช.กู่แก้ว'!D$3</f>
        <v>บ้านจีต</v>
      </c>
      <c r="E8" s="164">
        <f>'ตารางA กรอบ66  รพช.กู่แก้ว'!E$3</f>
        <v>23061</v>
      </c>
      <c r="F8" s="164">
        <f>'ตารางA กรอบ66  รพช.กู่แก้ว'!F$3</f>
        <v>25058</v>
      </c>
      <c r="G8" s="164" t="str">
        <f>'ตารางA กรอบ66  รพช.กู่แก้ว'!G$3</f>
        <v>F3</v>
      </c>
      <c r="H8" s="164">
        <f>'ตารางA กรอบ66  รพช.กู่แก้ว'!H$3</f>
        <v>0</v>
      </c>
      <c r="I8" s="164" t="str">
        <f>'ตารางA กรอบ66  รพช.กู่แก้ว'!I$3</f>
        <v>&lt;30</v>
      </c>
      <c r="J8" s="165">
        <f>'ตารางA กรอบ66  รพช.กู่แก้ว'!J$3</f>
        <v>27.257999999999999</v>
      </c>
      <c r="K8" s="164" t="str">
        <f>'ตารางA กรอบ66  รพช.กู่แก้ว'!K$3</f>
        <v>รพช.</v>
      </c>
      <c r="L8" s="164" t="str">
        <f>'ตารางA กรอบ66  รพช.กู่แก้ว'!L$3</f>
        <v>รพ.กู่แก้ว</v>
      </c>
      <c r="M8" s="166">
        <v>1</v>
      </c>
      <c r="N8" s="167" t="s">
        <v>116</v>
      </c>
      <c r="O8" s="168" t="s">
        <v>126</v>
      </c>
      <c r="P8" s="168" t="s">
        <v>126</v>
      </c>
      <c r="Q8" s="172" t="s">
        <v>79</v>
      </c>
      <c r="R8" s="18">
        <v>0</v>
      </c>
      <c r="S8" s="175"/>
      <c r="T8" s="4"/>
      <c r="U8" s="171"/>
      <c r="V8" s="4" t="str">
        <f>VLOOKUP($Q8,เทียบชื่อสายงาน!$B$2:$D$78,3,0)</f>
        <v>สาย Back Office</v>
      </c>
      <c r="W8" s="4" t="str">
        <f>VLOOKUP($Q8,เทียบชื่อสายงาน!$B$2:$D$78,2,0)</f>
        <v>นักวิชาการพัสดุ</v>
      </c>
    </row>
    <row r="9" spans="1:23" x14ac:dyDescent="0.35">
      <c r="A9" s="164">
        <f>'ตารางA กรอบ66  รพช.กู่แก้ว'!A$3</f>
        <v>8</v>
      </c>
      <c r="B9" s="164" t="str">
        <f>'ตารางA กรอบ66  รพช.กู่แก้ว'!B$3</f>
        <v>อุดรธานี</v>
      </c>
      <c r="C9" s="164" t="str">
        <f>'ตารางA กรอบ66  รพช.กู่แก้ว'!C$3</f>
        <v>กู่แก้ว</v>
      </c>
      <c r="D9" s="164" t="str">
        <f>'ตารางA กรอบ66  รพช.กู่แก้ว'!D$3</f>
        <v>บ้านจีต</v>
      </c>
      <c r="E9" s="164">
        <f>'ตารางA กรอบ66  รพช.กู่แก้ว'!E$3</f>
        <v>23061</v>
      </c>
      <c r="F9" s="164">
        <f>'ตารางA กรอบ66  รพช.กู่แก้ว'!F$3</f>
        <v>25058</v>
      </c>
      <c r="G9" s="164" t="str">
        <f>'ตารางA กรอบ66  รพช.กู่แก้ว'!G$3</f>
        <v>F3</v>
      </c>
      <c r="H9" s="164">
        <f>'ตารางA กรอบ66  รพช.กู่แก้ว'!H$3</f>
        <v>0</v>
      </c>
      <c r="I9" s="164" t="str">
        <f>'ตารางA กรอบ66  รพช.กู่แก้ว'!I$3</f>
        <v>&lt;30</v>
      </c>
      <c r="J9" s="165">
        <f>'ตารางA กรอบ66  รพช.กู่แก้ว'!J$3</f>
        <v>27.257999999999999</v>
      </c>
      <c r="K9" s="164" t="str">
        <f>'ตารางA กรอบ66  รพช.กู่แก้ว'!K$3</f>
        <v>รพช.</v>
      </c>
      <c r="L9" s="164" t="str">
        <f>'ตารางA กรอบ66  รพช.กู่แก้ว'!L$3</f>
        <v>รพ.กู่แก้ว</v>
      </c>
      <c r="M9" s="166">
        <v>1</v>
      </c>
      <c r="N9" s="167" t="s">
        <v>116</v>
      </c>
      <c r="O9" s="168" t="s">
        <v>126</v>
      </c>
      <c r="P9" s="168" t="s">
        <v>126</v>
      </c>
      <c r="Q9" s="172" t="s">
        <v>81</v>
      </c>
      <c r="R9" s="18">
        <v>0</v>
      </c>
      <c r="S9" s="175"/>
      <c r="T9" s="4"/>
      <c r="U9" s="171"/>
      <c r="V9" s="4" t="str">
        <f>VLOOKUP($Q9,เทียบชื่อสายงาน!$B$2:$D$78,3,0)</f>
        <v>สาย Back Office</v>
      </c>
      <c r="W9" s="4" t="str">
        <f>VLOOKUP($Q9,เทียบชื่อสายงาน!$B$2:$D$78,2,0)</f>
        <v>เจ้าพนักงานพัสดุ</v>
      </c>
    </row>
    <row r="10" spans="1:23" x14ac:dyDescent="0.35">
      <c r="A10" s="164">
        <f>'ตารางA กรอบ66  รพช.กู่แก้ว'!A$3</f>
        <v>8</v>
      </c>
      <c r="B10" s="164" t="str">
        <f>'ตารางA กรอบ66  รพช.กู่แก้ว'!B$3</f>
        <v>อุดรธานี</v>
      </c>
      <c r="C10" s="164" t="str">
        <f>'ตารางA กรอบ66  รพช.กู่แก้ว'!C$3</f>
        <v>กู่แก้ว</v>
      </c>
      <c r="D10" s="164" t="str">
        <f>'ตารางA กรอบ66  รพช.กู่แก้ว'!D$3</f>
        <v>บ้านจีต</v>
      </c>
      <c r="E10" s="164">
        <f>'ตารางA กรอบ66  รพช.กู่แก้ว'!E$3</f>
        <v>23061</v>
      </c>
      <c r="F10" s="164">
        <f>'ตารางA กรอบ66  รพช.กู่แก้ว'!F$3</f>
        <v>25058</v>
      </c>
      <c r="G10" s="164" t="str">
        <f>'ตารางA กรอบ66  รพช.กู่แก้ว'!G$3</f>
        <v>F3</v>
      </c>
      <c r="H10" s="164">
        <f>'ตารางA กรอบ66  รพช.กู่แก้ว'!H$3</f>
        <v>0</v>
      </c>
      <c r="I10" s="164" t="str">
        <f>'ตารางA กรอบ66  รพช.กู่แก้ว'!I$3</f>
        <v>&lt;30</v>
      </c>
      <c r="J10" s="165">
        <f>'ตารางA กรอบ66  รพช.กู่แก้ว'!J$3</f>
        <v>27.257999999999999</v>
      </c>
      <c r="K10" s="164" t="str">
        <f>'ตารางA กรอบ66  รพช.กู่แก้ว'!K$3</f>
        <v>รพช.</v>
      </c>
      <c r="L10" s="164" t="str">
        <f>'ตารางA กรอบ66  รพช.กู่แก้ว'!L$3</f>
        <v>รพ.กู่แก้ว</v>
      </c>
      <c r="M10" s="166">
        <v>1</v>
      </c>
      <c r="N10" s="167" t="s">
        <v>116</v>
      </c>
      <c r="O10" s="168" t="s">
        <v>126</v>
      </c>
      <c r="P10" s="168" t="s">
        <v>126</v>
      </c>
      <c r="Q10" s="178" t="s">
        <v>75</v>
      </c>
      <c r="R10" s="18">
        <v>0</v>
      </c>
      <c r="S10" s="175"/>
      <c r="T10" s="4"/>
      <c r="U10" s="171"/>
      <c r="V10" s="4" t="str">
        <f>VLOOKUP($Q10,เทียบชื่อสายงาน!$B$2:$D$78,3,0)</f>
        <v>สาย Back Office</v>
      </c>
      <c r="W10" s="4" t="str">
        <f>VLOOKUP($Q10,เทียบชื่อสายงาน!$B$2:$D$78,2,0)</f>
        <v>นายช่างเทคนิค</v>
      </c>
    </row>
    <row r="11" spans="1:23" x14ac:dyDescent="0.35">
      <c r="A11" s="164">
        <f>'ตารางA กรอบ66  รพช.กู่แก้ว'!A$3</f>
        <v>8</v>
      </c>
      <c r="B11" s="164" t="str">
        <f>'ตารางA กรอบ66  รพช.กู่แก้ว'!B$3</f>
        <v>อุดรธานี</v>
      </c>
      <c r="C11" s="164" t="str">
        <f>'ตารางA กรอบ66  รพช.กู่แก้ว'!C$3</f>
        <v>กู่แก้ว</v>
      </c>
      <c r="D11" s="164" t="str">
        <f>'ตารางA กรอบ66  รพช.กู่แก้ว'!D$3</f>
        <v>บ้านจีต</v>
      </c>
      <c r="E11" s="164">
        <f>'ตารางA กรอบ66  รพช.กู่แก้ว'!E$3</f>
        <v>23061</v>
      </c>
      <c r="F11" s="164">
        <f>'ตารางA กรอบ66  รพช.กู่แก้ว'!F$3</f>
        <v>25058</v>
      </c>
      <c r="G11" s="164" t="str">
        <f>'ตารางA กรอบ66  รพช.กู่แก้ว'!G$3</f>
        <v>F3</v>
      </c>
      <c r="H11" s="164">
        <f>'ตารางA กรอบ66  รพช.กู่แก้ว'!H$3</f>
        <v>0</v>
      </c>
      <c r="I11" s="164" t="str">
        <f>'ตารางA กรอบ66  รพช.กู่แก้ว'!I$3</f>
        <v>&lt;30</v>
      </c>
      <c r="J11" s="165">
        <f>'ตารางA กรอบ66  รพช.กู่แก้ว'!J$3</f>
        <v>27.257999999999999</v>
      </c>
      <c r="K11" s="164" t="str">
        <f>'ตารางA กรอบ66  รพช.กู่แก้ว'!K$3</f>
        <v>รพช.</v>
      </c>
      <c r="L11" s="164" t="str">
        <f>'ตารางA กรอบ66  รพช.กู่แก้ว'!L$3</f>
        <v>รพ.กู่แก้ว</v>
      </c>
      <c r="M11" s="166">
        <v>1</v>
      </c>
      <c r="N11" s="167" t="s">
        <v>116</v>
      </c>
      <c r="O11" s="168" t="s">
        <v>126</v>
      </c>
      <c r="P11" s="168" t="s">
        <v>126</v>
      </c>
      <c r="Q11" s="172" t="s">
        <v>53</v>
      </c>
      <c r="R11" s="18">
        <v>0</v>
      </c>
      <c r="S11" s="172"/>
      <c r="T11" s="4"/>
      <c r="U11" s="171"/>
      <c r="V11" s="4" t="str">
        <f>VLOOKUP($Q11,เทียบชื่อสายงาน!$B$2:$D$78,3,0)</f>
        <v>สายวิชาชีพ</v>
      </c>
      <c r="W11" s="4" t="str">
        <f>VLOOKUP($Q11,เทียบชื่อสายงาน!$B$2:$D$78,2,0)</f>
        <v>นักวิชาการโสตทัศนศึกษา / เจ้าพนักงานโสตทัศนศึกษา</v>
      </c>
    </row>
    <row r="12" spans="1:23" x14ac:dyDescent="0.35">
      <c r="A12" s="164">
        <f>'ตารางA กรอบ66  รพช.กู่แก้ว'!A$3</f>
        <v>8</v>
      </c>
      <c r="B12" s="164" t="str">
        <f>'ตารางA กรอบ66  รพช.กู่แก้ว'!B$3</f>
        <v>อุดรธานี</v>
      </c>
      <c r="C12" s="164" t="str">
        <f>'ตารางA กรอบ66  รพช.กู่แก้ว'!C$3</f>
        <v>กู่แก้ว</v>
      </c>
      <c r="D12" s="164" t="str">
        <f>'ตารางA กรอบ66  รพช.กู่แก้ว'!D$3</f>
        <v>บ้านจีต</v>
      </c>
      <c r="E12" s="164">
        <f>'ตารางA กรอบ66  รพช.กู่แก้ว'!E$3</f>
        <v>23061</v>
      </c>
      <c r="F12" s="164">
        <f>'ตารางA กรอบ66  รพช.กู่แก้ว'!F$3</f>
        <v>25058</v>
      </c>
      <c r="G12" s="164" t="str">
        <f>'ตารางA กรอบ66  รพช.กู่แก้ว'!G$3</f>
        <v>F3</v>
      </c>
      <c r="H12" s="164">
        <f>'ตารางA กรอบ66  รพช.กู่แก้ว'!H$3</f>
        <v>0</v>
      </c>
      <c r="I12" s="164" t="str">
        <f>'ตารางA กรอบ66  รพช.กู่แก้ว'!I$3</f>
        <v>&lt;30</v>
      </c>
      <c r="J12" s="165">
        <f>'ตารางA กรอบ66  รพช.กู่แก้ว'!J$3</f>
        <v>27.257999999999999</v>
      </c>
      <c r="K12" s="164" t="str">
        <f>'ตารางA กรอบ66  รพช.กู่แก้ว'!K$3</f>
        <v>รพช.</v>
      </c>
      <c r="L12" s="164" t="str">
        <f>'ตารางA กรอบ66  รพช.กู่แก้ว'!L$3</f>
        <v>รพ.กู่แก้ว</v>
      </c>
      <c r="M12" s="166">
        <v>2</v>
      </c>
      <c r="N12" s="167" t="s">
        <v>116</v>
      </c>
      <c r="O12" s="168" t="s">
        <v>127</v>
      </c>
      <c r="P12" s="168" t="s">
        <v>127</v>
      </c>
      <c r="Q12" s="169"/>
      <c r="R12" s="18">
        <v>0</v>
      </c>
      <c r="S12" s="170"/>
      <c r="T12" s="4"/>
      <c r="U12" s="171"/>
      <c r="V12" s="4"/>
      <c r="W12" s="4"/>
    </row>
    <row r="13" spans="1:23" x14ac:dyDescent="0.35">
      <c r="A13" s="164">
        <f>'ตารางA กรอบ66  รพช.กู่แก้ว'!A$3</f>
        <v>8</v>
      </c>
      <c r="B13" s="164" t="str">
        <f>'ตารางA กรอบ66  รพช.กู่แก้ว'!B$3</f>
        <v>อุดรธานี</v>
      </c>
      <c r="C13" s="164" t="str">
        <f>'ตารางA กรอบ66  รพช.กู่แก้ว'!C$3</f>
        <v>กู่แก้ว</v>
      </c>
      <c r="D13" s="164" t="str">
        <f>'ตารางA กรอบ66  รพช.กู่แก้ว'!D$3</f>
        <v>บ้านจีต</v>
      </c>
      <c r="E13" s="164">
        <f>'ตารางA กรอบ66  รพช.กู่แก้ว'!E$3</f>
        <v>23061</v>
      </c>
      <c r="F13" s="164">
        <f>'ตารางA กรอบ66  รพช.กู่แก้ว'!F$3</f>
        <v>25058</v>
      </c>
      <c r="G13" s="164" t="str">
        <f>'ตารางA กรอบ66  รพช.กู่แก้ว'!G$3</f>
        <v>F3</v>
      </c>
      <c r="H13" s="164">
        <f>'ตารางA กรอบ66  รพช.กู่แก้ว'!H$3</f>
        <v>0</v>
      </c>
      <c r="I13" s="164" t="str">
        <f>'ตารางA กรอบ66  รพช.กู่แก้ว'!I$3</f>
        <v>&lt;30</v>
      </c>
      <c r="J13" s="165">
        <f>'ตารางA กรอบ66  รพช.กู่แก้ว'!J$3</f>
        <v>27.257999999999999</v>
      </c>
      <c r="K13" s="164" t="str">
        <f>'ตารางA กรอบ66  รพช.กู่แก้ว'!K$3</f>
        <v>รพช.</v>
      </c>
      <c r="L13" s="164" t="str">
        <f>'ตารางA กรอบ66  รพช.กู่แก้ว'!L$3</f>
        <v>รพ.กู่แก้ว</v>
      </c>
      <c r="M13" s="166">
        <v>2</v>
      </c>
      <c r="N13" s="167" t="s">
        <v>116</v>
      </c>
      <c r="O13" s="168" t="s">
        <v>127</v>
      </c>
      <c r="P13" s="168" t="s">
        <v>127</v>
      </c>
      <c r="Q13" s="172" t="s">
        <v>21</v>
      </c>
      <c r="R13" s="18">
        <v>0</v>
      </c>
      <c r="S13" s="172"/>
      <c r="T13" s="3" t="s">
        <v>128</v>
      </c>
      <c r="U13" s="171"/>
      <c r="V13" s="4" t="str">
        <f>VLOOKUP($Q13,เทียบชื่อสายงาน!$B$2:$D$78,3,0)</f>
        <v>สายวิชาชีพ</v>
      </c>
      <c r="W13" s="4" t="str">
        <f>VLOOKUP($Q13,เทียบชื่อสายงาน!$B$2:$D$78,2,0)</f>
        <v>นักเทคนิคการแพทย์ /นักวิทยาศาสตร์การแพทย์ / เจ้าพนักงานวิทยาศาสตร์การแพทย์</v>
      </c>
    </row>
    <row r="14" spans="1:23" x14ac:dyDescent="0.35">
      <c r="A14" s="164">
        <f>'ตารางA กรอบ66  รพช.กู่แก้ว'!A$3</f>
        <v>8</v>
      </c>
      <c r="B14" s="164" t="str">
        <f>'ตารางA กรอบ66  รพช.กู่แก้ว'!B$3</f>
        <v>อุดรธานี</v>
      </c>
      <c r="C14" s="164" t="str">
        <f>'ตารางA กรอบ66  รพช.กู่แก้ว'!C$3</f>
        <v>กู่แก้ว</v>
      </c>
      <c r="D14" s="164" t="str">
        <f>'ตารางA กรอบ66  รพช.กู่แก้ว'!D$3</f>
        <v>บ้านจีต</v>
      </c>
      <c r="E14" s="164">
        <f>'ตารางA กรอบ66  รพช.กู่แก้ว'!E$3</f>
        <v>23061</v>
      </c>
      <c r="F14" s="164">
        <f>'ตารางA กรอบ66  รพช.กู่แก้ว'!F$3</f>
        <v>25058</v>
      </c>
      <c r="G14" s="164" t="str">
        <f>'ตารางA กรอบ66  รพช.กู่แก้ว'!G$3</f>
        <v>F3</v>
      </c>
      <c r="H14" s="164">
        <f>'ตารางA กรอบ66  รพช.กู่แก้ว'!H$3</f>
        <v>0</v>
      </c>
      <c r="I14" s="164" t="str">
        <f>'ตารางA กรอบ66  รพช.กู่แก้ว'!I$3</f>
        <v>&lt;30</v>
      </c>
      <c r="J14" s="165">
        <f>'ตารางA กรอบ66  รพช.กู่แก้ว'!J$3</f>
        <v>27.257999999999999</v>
      </c>
      <c r="K14" s="164" t="str">
        <f>'ตารางA กรอบ66  รพช.กู่แก้ว'!K$3</f>
        <v>รพช.</v>
      </c>
      <c r="L14" s="164" t="str">
        <f>'ตารางA กรอบ66  รพช.กู่แก้ว'!L$3</f>
        <v>รพ.กู่แก้ว</v>
      </c>
      <c r="M14" s="166">
        <v>3</v>
      </c>
      <c r="N14" s="167" t="s">
        <v>116</v>
      </c>
      <c r="O14" s="168" t="s">
        <v>129</v>
      </c>
      <c r="P14" s="168" t="s">
        <v>129</v>
      </c>
      <c r="Q14" s="169"/>
      <c r="R14" s="18">
        <v>0</v>
      </c>
      <c r="S14" s="170"/>
      <c r="T14" s="4"/>
      <c r="U14" s="171"/>
      <c r="V14" s="4"/>
      <c r="W14" s="4"/>
    </row>
    <row r="15" spans="1:23" ht="24.6" customHeight="1" x14ac:dyDescent="0.35">
      <c r="A15" s="164">
        <f>'ตารางA กรอบ66  รพช.กู่แก้ว'!A$3</f>
        <v>8</v>
      </c>
      <c r="B15" s="164" t="str">
        <f>'ตารางA กรอบ66  รพช.กู่แก้ว'!B$3</f>
        <v>อุดรธานี</v>
      </c>
      <c r="C15" s="164" t="str">
        <f>'ตารางA กรอบ66  รพช.กู่แก้ว'!C$3</f>
        <v>กู่แก้ว</v>
      </c>
      <c r="D15" s="164" t="str">
        <f>'ตารางA กรอบ66  รพช.กู่แก้ว'!D$3</f>
        <v>บ้านจีต</v>
      </c>
      <c r="E15" s="164">
        <f>'ตารางA กรอบ66  รพช.กู่แก้ว'!E$3</f>
        <v>23061</v>
      </c>
      <c r="F15" s="164">
        <f>'ตารางA กรอบ66  รพช.กู่แก้ว'!F$3</f>
        <v>25058</v>
      </c>
      <c r="G15" s="164" t="str">
        <f>'ตารางA กรอบ66  รพช.กู่แก้ว'!G$3</f>
        <v>F3</v>
      </c>
      <c r="H15" s="164">
        <f>'ตารางA กรอบ66  รพช.กู่แก้ว'!H$3</f>
        <v>0</v>
      </c>
      <c r="I15" s="164" t="str">
        <f>'ตารางA กรอบ66  รพช.กู่แก้ว'!I$3</f>
        <v>&lt;30</v>
      </c>
      <c r="J15" s="165">
        <f>'ตารางA กรอบ66  รพช.กู่แก้ว'!J$3</f>
        <v>27.257999999999999</v>
      </c>
      <c r="K15" s="164" t="str">
        <f>'ตารางA กรอบ66  รพช.กู่แก้ว'!K$3</f>
        <v>รพช.</v>
      </c>
      <c r="L15" s="164" t="str">
        <f>'ตารางA กรอบ66  รพช.กู่แก้ว'!L$3</f>
        <v>รพ.กู่แก้ว</v>
      </c>
      <c r="M15" s="166">
        <v>3</v>
      </c>
      <c r="N15" s="167" t="s">
        <v>116</v>
      </c>
      <c r="O15" s="168" t="s">
        <v>129</v>
      </c>
      <c r="P15" s="168" t="s">
        <v>129</v>
      </c>
      <c r="Q15" s="179" t="s">
        <v>7</v>
      </c>
      <c r="R15" s="18">
        <v>0</v>
      </c>
      <c r="S15" s="172"/>
      <c r="T15" s="3" t="s">
        <v>128</v>
      </c>
      <c r="U15" s="171"/>
      <c r="V15" s="4" t="str">
        <f>VLOOKUP($Q15,เทียบชื่อสายงาน!$B$2:$D$78,3,0)</f>
        <v>สายวิชาชีพ</v>
      </c>
      <c r="W15" s="4" t="str">
        <f>VLOOKUP($Q15,เทียบชื่อสายงาน!$B$2:$D$78,2,0)</f>
        <v>ทันตแพทย์</v>
      </c>
    </row>
    <row r="16" spans="1:23" ht="24.6" customHeight="1" x14ac:dyDescent="0.35">
      <c r="A16" s="164">
        <f>'ตารางA กรอบ66  รพช.กู่แก้ว'!A$3</f>
        <v>8</v>
      </c>
      <c r="B16" s="164" t="str">
        <f>'ตารางA กรอบ66  รพช.กู่แก้ว'!B$3</f>
        <v>อุดรธานี</v>
      </c>
      <c r="C16" s="164" t="str">
        <f>'ตารางA กรอบ66  รพช.กู่แก้ว'!C$3</f>
        <v>กู่แก้ว</v>
      </c>
      <c r="D16" s="164" t="str">
        <f>'ตารางA กรอบ66  รพช.กู่แก้ว'!D$3</f>
        <v>บ้านจีต</v>
      </c>
      <c r="E16" s="164">
        <f>'ตารางA กรอบ66  รพช.กู่แก้ว'!E$3</f>
        <v>23061</v>
      </c>
      <c r="F16" s="164">
        <f>'ตารางA กรอบ66  รพช.กู่แก้ว'!F$3</f>
        <v>25058</v>
      </c>
      <c r="G16" s="164" t="str">
        <f>'ตารางA กรอบ66  รพช.กู่แก้ว'!G$3</f>
        <v>F3</v>
      </c>
      <c r="H16" s="164">
        <f>'ตารางA กรอบ66  รพช.กู่แก้ว'!H$3</f>
        <v>0</v>
      </c>
      <c r="I16" s="164" t="str">
        <f>'ตารางA กรอบ66  รพช.กู่แก้ว'!I$3</f>
        <v>&lt;30</v>
      </c>
      <c r="J16" s="165">
        <f>'ตารางA กรอบ66  รพช.กู่แก้ว'!J$3</f>
        <v>27.257999999999999</v>
      </c>
      <c r="K16" s="164" t="str">
        <f>'ตารางA กรอบ66  รพช.กู่แก้ว'!K$3</f>
        <v>รพช.</v>
      </c>
      <c r="L16" s="164" t="str">
        <f>'ตารางA กรอบ66  รพช.กู่แก้ว'!L$3</f>
        <v>รพ.กู่แก้ว</v>
      </c>
      <c r="M16" s="166">
        <v>3</v>
      </c>
      <c r="N16" s="167" t="s">
        <v>116</v>
      </c>
      <c r="O16" s="168" t="s">
        <v>129</v>
      </c>
      <c r="P16" s="168" t="s">
        <v>129</v>
      </c>
      <c r="Q16" s="180" t="s">
        <v>62</v>
      </c>
      <c r="R16" s="18">
        <v>0</v>
      </c>
      <c r="S16" s="172"/>
      <c r="T16" s="3" t="s">
        <v>128</v>
      </c>
      <c r="U16" s="171"/>
      <c r="V16" s="4" t="str">
        <f>VLOOKUP($Q16,เทียบชื่อสายงาน!$B$2:$D$78,3,0)</f>
        <v>สายวิชาชีพ</v>
      </c>
      <c r="W16" s="4" t="str">
        <f>VLOOKUP($Q16,เทียบชื่อสายงาน!$B$2:$D$78,2,0)</f>
        <v>นักวิชาการสาธารณสุข(ทันตสาธารณสุข)/เจ้าพนักงานทันตสาธารณสุข</v>
      </c>
    </row>
    <row r="17" spans="1:23" x14ac:dyDescent="0.35">
      <c r="A17" s="164">
        <f>'ตารางA กรอบ66  รพช.กู่แก้ว'!A$3</f>
        <v>8</v>
      </c>
      <c r="B17" s="164" t="str">
        <f>'ตารางA กรอบ66  รพช.กู่แก้ว'!B$3</f>
        <v>อุดรธานี</v>
      </c>
      <c r="C17" s="164" t="str">
        <f>'ตารางA กรอบ66  รพช.กู่แก้ว'!C$3</f>
        <v>กู่แก้ว</v>
      </c>
      <c r="D17" s="164" t="str">
        <f>'ตารางA กรอบ66  รพช.กู่แก้ว'!D$3</f>
        <v>บ้านจีต</v>
      </c>
      <c r="E17" s="164">
        <f>'ตารางA กรอบ66  รพช.กู่แก้ว'!E$3</f>
        <v>23061</v>
      </c>
      <c r="F17" s="164">
        <f>'ตารางA กรอบ66  รพช.กู่แก้ว'!F$3</f>
        <v>25058</v>
      </c>
      <c r="G17" s="164" t="str">
        <f>'ตารางA กรอบ66  รพช.กู่แก้ว'!G$3</f>
        <v>F3</v>
      </c>
      <c r="H17" s="164">
        <f>'ตารางA กรอบ66  รพช.กู่แก้ว'!H$3</f>
        <v>0</v>
      </c>
      <c r="I17" s="164" t="str">
        <f>'ตารางA กรอบ66  รพช.กู่แก้ว'!I$3</f>
        <v>&lt;30</v>
      </c>
      <c r="J17" s="165">
        <f>'ตารางA กรอบ66  รพช.กู่แก้ว'!J$3</f>
        <v>27.257999999999999</v>
      </c>
      <c r="K17" s="164" t="str">
        <f>'ตารางA กรอบ66  รพช.กู่แก้ว'!K$3</f>
        <v>รพช.</v>
      </c>
      <c r="L17" s="164" t="str">
        <f>'ตารางA กรอบ66  รพช.กู่แก้ว'!L$3</f>
        <v>รพ.กู่แก้ว</v>
      </c>
      <c r="M17" s="166">
        <v>4</v>
      </c>
      <c r="N17" s="167" t="s">
        <v>116</v>
      </c>
      <c r="O17" s="168" t="s">
        <v>130</v>
      </c>
      <c r="P17" s="168" t="s">
        <v>130</v>
      </c>
      <c r="Q17" s="169"/>
      <c r="R17" s="18">
        <v>0</v>
      </c>
      <c r="S17" s="170"/>
      <c r="T17" s="4"/>
      <c r="U17" s="171"/>
      <c r="V17" s="4"/>
      <c r="W17" s="4"/>
    </row>
    <row r="18" spans="1:23" ht="24.6" customHeight="1" x14ac:dyDescent="0.35">
      <c r="A18" s="164">
        <f>'ตารางA กรอบ66  รพช.กู่แก้ว'!A$3</f>
        <v>8</v>
      </c>
      <c r="B18" s="164" t="str">
        <f>'ตารางA กรอบ66  รพช.กู่แก้ว'!B$3</f>
        <v>อุดรธานี</v>
      </c>
      <c r="C18" s="164" t="str">
        <f>'ตารางA กรอบ66  รพช.กู่แก้ว'!C$3</f>
        <v>กู่แก้ว</v>
      </c>
      <c r="D18" s="164" t="str">
        <f>'ตารางA กรอบ66  รพช.กู่แก้ว'!D$3</f>
        <v>บ้านจีต</v>
      </c>
      <c r="E18" s="164">
        <f>'ตารางA กรอบ66  รพช.กู่แก้ว'!E$3</f>
        <v>23061</v>
      </c>
      <c r="F18" s="164">
        <f>'ตารางA กรอบ66  รพช.กู่แก้ว'!F$3</f>
        <v>25058</v>
      </c>
      <c r="G18" s="164" t="str">
        <f>'ตารางA กรอบ66  รพช.กู่แก้ว'!G$3</f>
        <v>F3</v>
      </c>
      <c r="H18" s="164">
        <f>'ตารางA กรอบ66  รพช.กู่แก้ว'!H$3</f>
        <v>0</v>
      </c>
      <c r="I18" s="164" t="str">
        <f>'ตารางA กรอบ66  รพช.กู่แก้ว'!I$3</f>
        <v>&lt;30</v>
      </c>
      <c r="J18" s="165">
        <f>'ตารางA กรอบ66  รพช.กู่แก้ว'!J$3</f>
        <v>27.257999999999999</v>
      </c>
      <c r="K18" s="164" t="str">
        <f>'ตารางA กรอบ66  รพช.กู่แก้ว'!K$3</f>
        <v>รพช.</v>
      </c>
      <c r="L18" s="164" t="str">
        <f>'ตารางA กรอบ66  รพช.กู่แก้ว'!L$3</f>
        <v>รพ.กู่แก้ว</v>
      </c>
      <c r="M18" s="166">
        <v>4</v>
      </c>
      <c r="N18" s="167" t="s">
        <v>116</v>
      </c>
      <c r="O18" s="168" t="s">
        <v>130</v>
      </c>
      <c r="P18" s="168" t="s">
        <v>130</v>
      </c>
      <c r="Q18" s="179" t="s">
        <v>9</v>
      </c>
      <c r="R18" s="18">
        <v>0</v>
      </c>
      <c r="S18" s="172"/>
      <c r="T18" s="3" t="s">
        <v>128</v>
      </c>
      <c r="U18" s="171"/>
      <c r="V18" s="4" t="str">
        <f>VLOOKUP($Q18,เทียบชื่อสายงาน!$B$2:$D$78,3,0)</f>
        <v>สายวิชาชีพ</v>
      </c>
      <c r="W18" s="4" t="str">
        <f>VLOOKUP($Q18,เทียบชื่อสายงาน!$B$2:$D$78,2,0)</f>
        <v>เภสัชกร</v>
      </c>
    </row>
    <row r="19" spans="1:23" ht="24.6" customHeight="1" x14ac:dyDescent="0.35">
      <c r="A19" s="164">
        <f>'ตารางA กรอบ66  รพช.กู่แก้ว'!A$3</f>
        <v>8</v>
      </c>
      <c r="B19" s="164" t="str">
        <f>'ตารางA กรอบ66  รพช.กู่แก้ว'!B$3</f>
        <v>อุดรธานี</v>
      </c>
      <c r="C19" s="164" t="str">
        <f>'ตารางA กรอบ66  รพช.กู่แก้ว'!C$3</f>
        <v>กู่แก้ว</v>
      </c>
      <c r="D19" s="164" t="str">
        <f>'ตารางA กรอบ66  รพช.กู่แก้ว'!D$3</f>
        <v>บ้านจีต</v>
      </c>
      <c r="E19" s="164">
        <f>'ตารางA กรอบ66  รพช.กู่แก้ว'!E$3</f>
        <v>23061</v>
      </c>
      <c r="F19" s="164">
        <f>'ตารางA กรอบ66  รพช.กู่แก้ว'!F$3</f>
        <v>25058</v>
      </c>
      <c r="G19" s="164" t="str">
        <f>'ตารางA กรอบ66  รพช.กู่แก้ว'!G$3</f>
        <v>F3</v>
      </c>
      <c r="H19" s="164">
        <f>'ตารางA กรอบ66  รพช.กู่แก้ว'!H$3</f>
        <v>0</v>
      </c>
      <c r="I19" s="164" t="str">
        <f>'ตารางA กรอบ66  รพช.กู่แก้ว'!I$3</f>
        <v>&lt;30</v>
      </c>
      <c r="J19" s="165">
        <f>'ตารางA กรอบ66  รพช.กู่แก้ว'!J$3</f>
        <v>27.257999999999999</v>
      </c>
      <c r="K19" s="164" t="str">
        <f>'ตารางA กรอบ66  รพช.กู่แก้ว'!K$3</f>
        <v>รพช.</v>
      </c>
      <c r="L19" s="164" t="str">
        <f>'ตารางA กรอบ66  รพช.กู่แก้ว'!L$3</f>
        <v>รพ.กู่แก้ว</v>
      </c>
      <c r="M19" s="166">
        <v>4</v>
      </c>
      <c r="N19" s="167" t="s">
        <v>116</v>
      </c>
      <c r="O19" s="168" t="s">
        <v>130</v>
      </c>
      <c r="P19" s="168" t="s">
        <v>130</v>
      </c>
      <c r="Q19" s="181" t="s">
        <v>66</v>
      </c>
      <c r="R19" s="18">
        <v>0</v>
      </c>
      <c r="S19" s="178"/>
      <c r="T19" s="3" t="s">
        <v>128</v>
      </c>
      <c r="U19" s="171"/>
      <c r="V19" s="4" t="str">
        <f>VLOOKUP($Q19,เทียบชื่อสายงาน!$B$2:$D$78,3,0)</f>
        <v>สายวิชาชีพ</v>
      </c>
      <c r="W19" s="4" t="str">
        <f>VLOOKUP($Q19,เทียบชื่อสายงาน!$B$2:$D$78,2,0)</f>
        <v>เจ้าพนักงานเภสัชกรรม</v>
      </c>
    </row>
    <row r="20" spans="1:23" x14ac:dyDescent="0.35">
      <c r="A20" s="164">
        <f>'ตารางA กรอบ66  รพช.กู่แก้ว'!A$3</f>
        <v>8</v>
      </c>
      <c r="B20" s="164" t="str">
        <f>'ตารางA กรอบ66  รพช.กู่แก้ว'!B$3</f>
        <v>อุดรธานี</v>
      </c>
      <c r="C20" s="164" t="str">
        <f>'ตารางA กรอบ66  รพช.กู่แก้ว'!C$3</f>
        <v>กู่แก้ว</v>
      </c>
      <c r="D20" s="164" t="str">
        <f>'ตารางA กรอบ66  รพช.กู่แก้ว'!D$3</f>
        <v>บ้านจีต</v>
      </c>
      <c r="E20" s="164">
        <f>'ตารางA กรอบ66  รพช.กู่แก้ว'!E$3</f>
        <v>23061</v>
      </c>
      <c r="F20" s="164">
        <f>'ตารางA กรอบ66  รพช.กู่แก้ว'!F$3</f>
        <v>25058</v>
      </c>
      <c r="G20" s="164" t="str">
        <f>'ตารางA กรอบ66  รพช.กู่แก้ว'!G$3</f>
        <v>F3</v>
      </c>
      <c r="H20" s="164">
        <f>'ตารางA กรอบ66  รพช.กู่แก้ว'!H$3</f>
        <v>0</v>
      </c>
      <c r="I20" s="164" t="str">
        <f>'ตารางA กรอบ66  รพช.กู่แก้ว'!I$3</f>
        <v>&lt;30</v>
      </c>
      <c r="J20" s="165">
        <f>'ตารางA กรอบ66  รพช.กู่แก้ว'!J$3</f>
        <v>27.257999999999999</v>
      </c>
      <c r="K20" s="164" t="str">
        <f>'ตารางA กรอบ66  รพช.กู่แก้ว'!K$3</f>
        <v>รพช.</v>
      </c>
      <c r="L20" s="164" t="str">
        <f>'ตารางA กรอบ66  รพช.กู่แก้ว'!L$3</f>
        <v>รพ.กู่แก้ว</v>
      </c>
      <c r="M20" s="166">
        <v>5</v>
      </c>
      <c r="N20" s="167" t="s">
        <v>116</v>
      </c>
      <c r="O20" s="168" t="s">
        <v>131</v>
      </c>
      <c r="P20" s="168" t="s">
        <v>131</v>
      </c>
      <c r="Q20" s="169"/>
      <c r="R20" s="18">
        <v>0</v>
      </c>
      <c r="S20" s="170"/>
      <c r="T20" s="4"/>
      <c r="U20" s="171"/>
      <c r="V20" s="4"/>
      <c r="W20" s="4"/>
    </row>
    <row r="21" spans="1:23" ht="24.6" customHeight="1" x14ac:dyDescent="0.35">
      <c r="A21" s="164">
        <f>'ตารางA กรอบ66  รพช.กู่แก้ว'!A$3</f>
        <v>8</v>
      </c>
      <c r="B21" s="164" t="str">
        <f>'ตารางA กรอบ66  รพช.กู่แก้ว'!B$3</f>
        <v>อุดรธานี</v>
      </c>
      <c r="C21" s="164" t="str">
        <f>'ตารางA กรอบ66  รพช.กู่แก้ว'!C$3</f>
        <v>กู่แก้ว</v>
      </c>
      <c r="D21" s="164" t="str">
        <f>'ตารางA กรอบ66  รพช.กู่แก้ว'!D$3</f>
        <v>บ้านจีต</v>
      </c>
      <c r="E21" s="164">
        <f>'ตารางA กรอบ66  รพช.กู่แก้ว'!E$3</f>
        <v>23061</v>
      </c>
      <c r="F21" s="164">
        <f>'ตารางA กรอบ66  รพช.กู่แก้ว'!F$3</f>
        <v>25058</v>
      </c>
      <c r="G21" s="164" t="str">
        <f>'ตารางA กรอบ66  รพช.กู่แก้ว'!G$3</f>
        <v>F3</v>
      </c>
      <c r="H21" s="164">
        <f>'ตารางA กรอบ66  รพช.กู่แก้ว'!H$3</f>
        <v>0</v>
      </c>
      <c r="I21" s="164" t="str">
        <f>'ตารางA กรอบ66  รพช.กู่แก้ว'!I$3</f>
        <v>&lt;30</v>
      </c>
      <c r="J21" s="165">
        <f>'ตารางA กรอบ66  รพช.กู่แก้ว'!J$3</f>
        <v>27.257999999999999</v>
      </c>
      <c r="K21" s="164" t="str">
        <f>'ตารางA กรอบ66  รพช.กู่แก้ว'!K$3</f>
        <v>รพช.</v>
      </c>
      <c r="L21" s="164" t="str">
        <f>'ตารางA กรอบ66  รพช.กู่แก้ว'!L$3</f>
        <v>รพ.กู่แก้ว</v>
      </c>
      <c r="M21" s="166">
        <v>5</v>
      </c>
      <c r="N21" s="167" t="s">
        <v>116</v>
      </c>
      <c r="O21" s="168" t="s">
        <v>131</v>
      </c>
      <c r="P21" s="168" t="s">
        <v>131</v>
      </c>
      <c r="Q21" s="179" t="s">
        <v>5</v>
      </c>
      <c r="R21" s="18">
        <v>0</v>
      </c>
      <c r="S21" s="172"/>
      <c r="T21" s="4"/>
      <c r="U21" s="171"/>
      <c r="V21" s="4" t="str">
        <f>VLOOKUP($Q21,เทียบชื่อสายงาน!$B$2:$D$78,3,0)</f>
        <v>สายวิชาชีพ</v>
      </c>
      <c r="W21" s="4" t="str">
        <f>VLOOKUP($Q21,เทียบชื่อสายงาน!$B$2:$D$78,2,0)</f>
        <v>นายแพทย์</v>
      </c>
    </row>
    <row r="22" spans="1:23" x14ac:dyDescent="0.35">
      <c r="A22" s="164">
        <f>'ตารางA กรอบ66  รพช.กู่แก้ว'!A$3</f>
        <v>8</v>
      </c>
      <c r="B22" s="164" t="str">
        <f>'ตารางA กรอบ66  รพช.กู่แก้ว'!B$3</f>
        <v>อุดรธานี</v>
      </c>
      <c r="C22" s="164" t="str">
        <f>'ตารางA กรอบ66  รพช.กู่แก้ว'!C$3</f>
        <v>กู่แก้ว</v>
      </c>
      <c r="D22" s="164" t="str">
        <f>'ตารางA กรอบ66  รพช.กู่แก้ว'!D$3</f>
        <v>บ้านจีต</v>
      </c>
      <c r="E22" s="164">
        <f>'ตารางA กรอบ66  รพช.กู่แก้ว'!E$3</f>
        <v>23061</v>
      </c>
      <c r="F22" s="164">
        <f>'ตารางA กรอบ66  รพช.กู่แก้ว'!F$3</f>
        <v>25058</v>
      </c>
      <c r="G22" s="164" t="str">
        <f>'ตารางA กรอบ66  รพช.กู่แก้ว'!G$3</f>
        <v>F3</v>
      </c>
      <c r="H22" s="164">
        <f>'ตารางA กรอบ66  รพช.กู่แก้ว'!H$3</f>
        <v>0</v>
      </c>
      <c r="I22" s="164" t="str">
        <f>'ตารางA กรอบ66  รพช.กู่แก้ว'!I$3</f>
        <v>&lt;30</v>
      </c>
      <c r="J22" s="165">
        <f>'ตารางA กรอบ66  รพช.กู่แก้ว'!J$3</f>
        <v>27.257999999999999</v>
      </c>
      <c r="K22" s="164" t="str">
        <f>'ตารางA กรอบ66  รพช.กู่แก้ว'!K$3</f>
        <v>รพช.</v>
      </c>
      <c r="L22" s="164" t="str">
        <f>'ตารางA กรอบ66  รพช.กู่แก้ว'!L$3</f>
        <v>รพ.กู่แก้ว</v>
      </c>
      <c r="M22" s="166">
        <v>6</v>
      </c>
      <c r="N22" s="167" t="s">
        <v>116</v>
      </c>
      <c r="O22" s="168" t="s">
        <v>132</v>
      </c>
      <c r="P22" s="168" t="s">
        <v>132</v>
      </c>
      <c r="Q22" s="169"/>
      <c r="R22" s="18">
        <v>0</v>
      </c>
      <c r="S22" s="170"/>
      <c r="T22" s="4"/>
      <c r="U22" s="171"/>
      <c r="V22" s="4"/>
      <c r="W22" s="4"/>
    </row>
    <row r="23" spans="1:23" ht="24.6" customHeight="1" x14ac:dyDescent="0.35">
      <c r="A23" s="164">
        <f>'ตารางA กรอบ66  รพช.กู่แก้ว'!A$3</f>
        <v>8</v>
      </c>
      <c r="B23" s="164" t="str">
        <f>'ตารางA กรอบ66  รพช.กู่แก้ว'!B$3</f>
        <v>อุดรธานี</v>
      </c>
      <c r="C23" s="164" t="str">
        <f>'ตารางA กรอบ66  รพช.กู่แก้ว'!C$3</f>
        <v>กู่แก้ว</v>
      </c>
      <c r="D23" s="164" t="str">
        <f>'ตารางA กรอบ66  รพช.กู่แก้ว'!D$3</f>
        <v>บ้านจีต</v>
      </c>
      <c r="E23" s="164">
        <f>'ตารางA กรอบ66  รพช.กู่แก้ว'!E$3</f>
        <v>23061</v>
      </c>
      <c r="F23" s="164">
        <f>'ตารางA กรอบ66  รพช.กู่แก้ว'!F$3</f>
        <v>25058</v>
      </c>
      <c r="G23" s="164" t="str">
        <f>'ตารางA กรอบ66  รพช.กู่แก้ว'!G$3</f>
        <v>F3</v>
      </c>
      <c r="H23" s="164">
        <f>'ตารางA กรอบ66  รพช.กู่แก้ว'!H$3</f>
        <v>0</v>
      </c>
      <c r="I23" s="164" t="str">
        <f>'ตารางA กรอบ66  รพช.กู่แก้ว'!I$3</f>
        <v>&lt;30</v>
      </c>
      <c r="J23" s="165">
        <f>'ตารางA กรอบ66  รพช.กู่แก้ว'!J$3</f>
        <v>27.257999999999999</v>
      </c>
      <c r="K23" s="164" t="str">
        <f>'ตารางA กรอบ66  รพช.กู่แก้ว'!K$3</f>
        <v>รพช.</v>
      </c>
      <c r="L23" s="164" t="str">
        <f>'ตารางA กรอบ66  รพช.กู่แก้ว'!L$3</f>
        <v>รพ.กู่แก้ว</v>
      </c>
      <c r="M23" s="166">
        <v>6</v>
      </c>
      <c r="N23" s="167" t="s">
        <v>116</v>
      </c>
      <c r="O23" s="168" t="s">
        <v>132</v>
      </c>
      <c r="P23" s="168" t="s">
        <v>132</v>
      </c>
      <c r="Q23" s="179" t="s">
        <v>47</v>
      </c>
      <c r="R23" s="18">
        <v>0</v>
      </c>
      <c r="S23" s="172"/>
      <c r="T23" s="3" t="s">
        <v>128</v>
      </c>
      <c r="U23" s="171"/>
      <c r="V23" s="4" t="str">
        <f>VLOOKUP($Q23,เทียบชื่อสายงาน!$B$2:$D$78,3,0)</f>
        <v>สายวิชาชีพ</v>
      </c>
      <c r="W23" s="4" t="str">
        <f>VLOOKUP($Q23,เทียบชื่อสายงาน!$B$2:$D$78,2,0)</f>
        <v>นักโภชนาการ/นักกำหนดอาหาร/โภชนากร</v>
      </c>
    </row>
    <row r="24" spans="1:23" x14ac:dyDescent="0.35">
      <c r="A24" s="164">
        <f>'ตารางA กรอบ66  รพช.กู่แก้ว'!A$3</f>
        <v>8</v>
      </c>
      <c r="B24" s="164" t="str">
        <f>'ตารางA กรอบ66  รพช.กู่แก้ว'!B$3</f>
        <v>อุดรธานี</v>
      </c>
      <c r="C24" s="164" t="str">
        <f>'ตารางA กรอบ66  รพช.กู่แก้ว'!C$3</f>
        <v>กู่แก้ว</v>
      </c>
      <c r="D24" s="164" t="str">
        <f>'ตารางA กรอบ66  รพช.กู่แก้ว'!D$3</f>
        <v>บ้านจีต</v>
      </c>
      <c r="E24" s="164">
        <f>'ตารางA กรอบ66  รพช.กู่แก้ว'!E$3</f>
        <v>23061</v>
      </c>
      <c r="F24" s="164">
        <f>'ตารางA กรอบ66  รพช.กู่แก้ว'!F$3</f>
        <v>25058</v>
      </c>
      <c r="G24" s="164" t="str">
        <f>'ตารางA กรอบ66  รพช.กู่แก้ว'!G$3</f>
        <v>F3</v>
      </c>
      <c r="H24" s="164">
        <f>'ตารางA กรอบ66  รพช.กู่แก้ว'!H$3</f>
        <v>0</v>
      </c>
      <c r="I24" s="164" t="str">
        <f>'ตารางA กรอบ66  รพช.กู่แก้ว'!I$3</f>
        <v>&lt;30</v>
      </c>
      <c r="J24" s="165">
        <f>'ตารางA กรอบ66  รพช.กู่แก้ว'!J$3</f>
        <v>27.257999999999999</v>
      </c>
      <c r="K24" s="164" t="str">
        <f>'ตารางA กรอบ66  รพช.กู่แก้ว'!K$3</f>
        <v>รพช.</v>
      </c>
      <c r="L24" s="164" t="str">
        <f>'ตารางA กรอบ66  รพช.กู่แก้ว'!L$3</f>
        <v>รพ.กู่แก้ว</v>
      </c>
      <c r="M24" s="166">
        <v>7</v>
      </c>
      <c r="N24" s="167" t="s">
        <v>116</v>
      </c>
      <c r="O24" s="168" t="s">
        <v>133</v>
      </c>
      <c r="P24" s="168" t="s">
        <v>133</v>
      </c>
      <c r="Q24" s="169"/>
      <c r="R24" s="18">
        <v>0</v>
      </c>
      <c r="S24" s="170"/>
      <c r="T24" s="3"/>
      <c r="U24" s="171"/>
      <c r="V24" s="4"/>
      <c r="W24" s="4"/>
    </row>
    <row r="25" spans="1:23" ht="24.6" customHeight="1" x14ac:dyDescent="0.35">
      <c r="A25" s="164">
        <f>'ตารางA กรอบ66  รพช.กู่แก้ว'!A$3</f>
        <v>8</v>
      </c>
      <c r="B25" s="164" t="str">
        <f>'ตารางA กรอบ66  รพช.กู่แก้ว'!B$3</f>
        <v>อุดรธานี</v>
      </c>
      <c r="C25" s="164" t="str">
        <f>'ตารางA กรอบ66  รพช.กู่แก้ว'!C$3</f>
        <v>กู่แก้ว</v>
      </c>
      <c r="D25" s="164" t="str">
        <f>'ตารางA กรอบ66  รพช.กู่แก้ว'!D$3</f>
        <v>บ้านจีต</v>
      </c>
      <c r="E25" s="164">
        <f>'ตารางA กรอบ66  รพช.กู่แก้ว'!E$3</f>
        <v>23061</v>
      </c>
      <c r="F25" s="164">
        <f>'ตารางA กรอบ66  รพช.กู่แก้ว'!F$3</f>
        <v>25058</v>
      </c>
      <c r="G25" s="164" t="str">
        <f>'ตารางA กรอบ66  รพช.กู่แก้ว'!G$3</f>
        <v>F3</v>
      </c>
      <c r="H25" s="164">
        <f>'ตารางA กรอบ66  รพช.กู่แก้ว'!H$3</f>
        <v>0</v>
      </c>
      <c r="I25" s="164" t="str">
        <f>'ตารางA กรอบ66  รพช.กู่แก้ว'!I$3</f>
        <v>&lt;30</v>
      </c>
      <c r="J25" s="165">
        <f>'ตารางA กรอบ66  รพช.กู่แก้ว'!J$3</f>
        <v>27.257999999999999</v>
      </c>
      <c r="K25" s="164" t="str">
        <f>'ตารางA กรอบ66  รพช.กู่แก้ว'!K$3</f>
        <v>รพช.</v>
      </c>
      <c r="L25" s="164" t="str">
        <f>'ตารางA กรอบ66  รพช.กู่แก้ว'!L$3</f>
        <v>รพ.กู่แก้ว</v>
      </c>
      <c r="M25" s="166">
        <v>7</v>
      </c>
      <c r="N25" s="167" t="s">
        <v>116</v>
      </c>
      <c r="O25" s="168" t="s">
        <v>133</v>
      </c>
      <c r="P25" s="168" t="s">
        <v>133</v>
      </c>
      <c r="Q25" s="179" t="s">
        <v>26</v>
      </c>
      <c r="R25" s="18">
        <v>0</v>
      </c>
      <c r="S25" s="172"/>
      <c r="T25" s="3" t="s">
        <v>128</v>
      </c>
      <c r="U25" s="171"/>
      <c r="V25" s="4" t="str">
        <f>VLOOKUP($Q25,เทียบชื่อสายงาน!$B$2:$D$78,3,0)</f>
        <v>สายวิชาชีพ</v>
      </c>
      <c r="W25" s="4" t="str">
        <f>VLOOKUP($Q25,เทียบชื่อสายงาน!$B$2:$D$78,2,0)</f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v>
      </c>
    </row>
    <row r="26" spans="1:23" x14ac:dyDescent="0.35">
      <c r="A26" s="164">
        <f>'ตารางA กรอบ66  รพช.กู่แก้ว'!A$3</f>
        <v>8</v>
      </c>
      <c r="B26" s="164" t="str">
        <f>'ตารางA กรอบ66  รพช.กู่แก้ว'!B$3</f>
        <v>อุดรธานี</v>
      </c>
      <c r="C26" s="164" t="str">
        <f>'ตารางA กรอบ66  รพช.กู่แก้ว'!C$3</f>
        <v>กู่แก้ว</v>
      </c>
      <c r="D26" s="164" t="str">
        <f>'ตารางA กรอบ66  รพช.กู่แก้ว'!D$3</f>
        <v>บ้านจีต</v>
      </c>
      <c r="E26" s="164">
        <f>'ตารางA กรอบ66  รพช.กู่แก้ว'!E$3</f>
        <v>23061</v>
      </c>
      <c r="F26" s="164">
        <f>'ตารางA กรอบ66  รพช.กู่แก้ว'!F$3</f>
        <v>25058</v>
      </c>
      <c r="G26" s="164" t="str">
        <f>'ตารางA กรอบ66  รพช.กู่แก้ว'!G$3</f>
        <v>F3</v>
      </c>
      <c r="H26" s="164">
        <f>'ตารางA กรอบ66  รพช.กู่แก้ว'!H$3</f>
        <v>0</v>
      </c>
      <c r="I26" s="164" t="str">
        <f>'ตารางA กรอบ66  รพช.กู่แก้ว'!I$3</f>
        <v>&lt;30</v>
      </c>
      <c r="J26" s="165">
        <f>'ตารางA กรอบ66  รพช.กู่แก้ว'!J$3</f>
        <v>27.257999999999999</v>
      </c>
      <c r="K26" s="164" t="str">
        <f>'ตารางA กรอบ66  รพช.กู่แก้ว'!K$3</f>
        <v>รพช.</v>
      </c>
      <c r="L26" s="164" t="str">
        <f>'ตารางA กรอบ66  รพช.กู่แก้ว'!L$3</f>
        <v>รพ.กู่แก้ว</v>
      </c>
      <c r="M26" s="166">
        <v>8</v>
      </c>
      <c r="N26" s="167" t="s">
        <v>116</v>
      </c>
      <c r="O26" s="168" t="s">
        <v>134</v>
      </c>
      <c r="P26" s="168" t="s">
        <v>134</v>
      </c>
      <c r="Q26" s="169"/>
      <c r="R26" s="18">
        <v>0</v>
      </c>
      <c r="S26" s="170"/>
      <c r="T26" s="4"/>
      <c r="U26" s="171"/>
      <c r="V26" s="4"/>
      <c r="W26" s="4"/>
    </row>
    <row r="27" spans="1:23" ht="24.6" customHeight="1" x14ac:dyDescent="0.35">
      <c r="A27" s="164">
        <f>'ตารางA กรอบ66  รพช.กู่แก้ว'!A$3</f>
        <v>8</v>
      </c>
      <c r="B27" s="164" t="str">
        <f>'ตารางA กรอบ66  รพช.กู่แก้ว'!B$3</f>
        <v>อุดรธานี</v>
      </c>
      <c r="C27" s="164" t="str">
        <f>'ตารางA กรอบ66  รพช.กู่แก้ว'!C$3</f>
        <v>กู่แก้ว</v>
      </c>
      <c r="D27" s="164" t="str">
        <f>'ตารางA กรอบ66  รพช.กู่แก้ว'!D$3</f>
        <v>บ้านจีต</v>
      </c>
      <c r="E27" s="164">
        <f>'ตารางA กรอบ66  รพช.กู่แก้ว'!E$3</f>
        <v>23061</v>
      </c>
      <c r="F27" s="164">
        <f>'ตารางA กรอบ66  รพช.กู่แก้ว'!F$3</f>
        <v>25058</v>
      </c>
      <c r="G27" s="164" t="str">
        <f>'ตารางA กรอบ66  รพช.กู่แก้ว'!G$3</f>
        <v>F3</v>
      </c>
      <c r="H27" s="164">
        <f>'ตารางA กรอบ66  รพช.กู่แก้ว'!H$3</f>
        <v>0</v>
      </c>
      <c r="I27" s="164" t="str">
        <f>'ตารางA กรอบ66  รพช.กู่แก้ว'!I$3</f>
        <v>&lt;30</v>
      </c>
      <c r="J27" s="165">
        <f>'ตารางA กรอบ66  รพช.กู่แก้ว'!J$3</f>
        <v>27.257999999999999</v>
      </c>
      <c r="K27" s="164" t="str">
        <f>'ตารางA กรอบ66  รพช.กู่แก้ว'!K$3</f>
        <v>รพช.</v>
      </c>
      <c r="L27" s="164" t="str">
        <f>'ตารางA กรอบ66  รพช.กู่แก้ว'!L$3</f>
        <v>รพ.กู่แก้ว</v>
      </c>
      <c r="M27" s="166">
        <v>8</v>
      </c>
      <c r="N27" s="167" t="s">
        <v>116</v>
      </c>
      <c r="O27" s="168" t="s">
        <v>134</v>
      </c>
      <c r="P27" s="168" t="s">
        <v>134</v>
      </c>
      <c r="Q27" s="179" t="s">
        <v>29</v>
      </c>
      <c r="R27" s="18">
        <v>0</v>
      </c>
      <c r="S27" s="172"/>
      <c r="T27" s="4"/>
      <c r="U27" s="171"/>
      <c r="V27" s="4" t="str">
        <f>VLOOKUP($Q27,เทียบชื่อสายงาน!$B$2:$D$78,3,0)</f>
        <v>สายวิชาชีพ</v>
      </c>
      <c r="W27" s="4" t="str">
        <f>VLOOKUP($Q27,เทียบชื่อสายงาน!$B$2:$D$78,2,0)</f>
        <v>นักกิจกรรมบำบัด / เจ้าพนักงานอาชีวบำบัด</v>
      </c>
    </row>
    <row r="28" spans="1:23" ht="24.6" customHeight="1" x14ac:dyDescent="0.35">
      <c r="A28" s="164">
        <f>'ตารางA กรอบ66  รพช.กู่แก้ว'!A$3</f>
        <v>8</v>
      </c>
      <c r="B28" s="164" t="str">
        <f>'ตารางA กรอบ66  รพช.กู่แก้ว'!B$3</f>
        <v>อุดรธานี</v>
      </c>
      <c r="C28" s="164" t="str">
        <f>'ตารางA กรอบ66  รพช.กู่แก้ว'!C$3</f>
        <v>กู่แก้ว</v>
      </c>
      <c r="D28" s="164" t="str">
        <f>'ตารางA กรอบ66  รพช.กู่แก้ว'!D$3</f>
        <v>บ้านจีต</v>
      </c>
      <c r="E28" s="164">
        <f>'ตารางA กรอบ66  รพช.กู่แก้ว'!E$3</f>
        <v>23061</v>
      </c>
      <c r="F28" s="164">
        <f>'ตารางA กรอบ66  รพช.กู่แก้ว'!F$3</f>
        <v>25058</v>
      </c>
      <c r="G28" s="164" t="str">
        <f>'ตารางA กรอบ66  รพช.กู่แก้ว'!G$3</f>
        <v>F3</v>
      </c>
      <c r="H28" s="164">
        <f>'ตารางA กรอบ66  รพช.กู่แก้ว'!H$3</f>
        <v>0</v>
      </c>
      <c r="I28" s="164" t="str">
        <f>'ตารางA กรอบ66  รพช.กู่แก้ว'!I$3</f>
        <v>&lt;30</v>
      </c>
      <c r="J28" s="165">
        <f>'ตารางA กรอบ66  รพช.กู่แก้ว'!J$3</f>
        <v>27.257999999999999</v>
      </c>
      <c r="K28" s="164" t="str">
        <f>'ตารางA กรอบ66  รพช.กู่แก้ว'!K$3</f>
        <v>รพช.</v>
      </c>
      <c r="L28" s="164" t="str">
        <f>'ตารางA กรอบ66  รพช.กู่แก้ว'!L$3</f>
        <v>รพ.กู่แก้ว</v>
      </c>
      <c r="M28" s="166">
        <v>8</v>
      </c>
      <c r="N28" s="167" t="s">
        <v>116</v>
      </c>
      <c r="O28" s="168" t="s">
        <v>134</v>
      </c>
      <c r="P28" s="168" t="s">
        <v>134</v>
      </c>
      <c r="Q28" s="179" t="s">
        <v>14</v>
      </c>
      <c r="R28" s="18">
        <v>0</v>
      </c>
      <c r="S28" s="172"/>
      <c r="T28" s="3" t="s">
        <v>128</v>
      </c>
      <c r="U28" s="171"/>
      <c r="V28" s="4" t="str">
        <f>VLOOKUP($Q28,เทียบชื่อสายงาน!$B$2:$D$78,3,0)</f>
        <v>สายวิชาชีพ</v>
      </c>
      <c r="W28" s="4" t="str">
        <f>VLOOKUP($Q28,เทียบชื่อสายงาน!$B$2:$D$78,2,0)</f>
        <v xml:space="preserve">นักกายภาพบำบัด / เจ้าพนักงานเวชกรรมฟื้นฟู  </v>
      </c>
    </row>
    <row r="29" spans="1:23" ht="24.6" customHeight="1" x14ac:dyDescent="0.35">
      <c r="A29" s="164">
        <f>'ตารางA กรอบ66  รพช.กู่แก้ว'!A$3</f>
        <v>8</v>
      </c>
      <c r="B29" s="164" t="str">
        <f>'ตารางA กรอบ66  รพช.กู่แก้ว'!B$3</f>
        <v>อุดรธานี</v>
      </c>
      <c r="C29" s="164" t="str">
        <f>'ตารางA กรอบ66  รพช.กู่แก้ว'!C$3</f>
        <v>กู่แก้ว</v>
      </c>
      <c r="D29" s="164" t="str">
        <f>'ตารางA กรอบ66  รพช.กู่แก้ว'!D$3</f>
        <v>บ้านจีต</v>
      </c>
      <c r="E29" s="164">
        <f>'ตารางA กรอบ66  รพช.กู่แก้ว'!E$3</f>
        <v>23061</v>
      </c>
      <c r="F29" s="164">
        <f>'ตารางA กรอบ66  รพช.กู่แก้ว'!F$3</f>
        <v>25058</v>
      </c>
      <c r="G29" s="164" t="str">
        <f>'ตารางA กรอบ66  รพช.กู่แก้ว'!G$3</f>
        <v>F3</v>
      </c>
      <c r="H29" s="164">
        <f>'ตารางA กรอบ66  รพช.กู่แก้ว'!H$3</f>
        <v>0</v>
      </c>
      <c r="I29" s="164" t="str">
        <f>'ตารางA กรอบ66  รพช.กู่แก้ว'!I$3</f>
        <v>&lt;30</v>
      </c>
      <c r="J29" s="165">
        <f>'ตารางA กรอบ66  รพช.กู่แก้ว'!J$3</f>
        <v>27.257999999999999</v>
      </c>
      <c r="K29" s="164" t="str">
        <f>'ตารางA กรอบ66  รพช.กู่แก้ว'!K$3</f>
        <v>รพช.</v>
      </c>
      <c r="L29" s="164" t="str">
        <f>'ตารางA กรอบ66  รพช.กู่แก้ว'!L$3</f>
        <v>รพ.กู่แก้ว</v>
      </c>
      <c r="M29" s="166">
        <v>8</v>
      </c>
      <c r="N29" s="167" t="s">
        <v>116</v>
      </c>
      <c r="O29" s="168" t="s">
        <v>134</v>
      </c>
      <c r="P29" s="168" t="s">
        <v>134</v>
      </c>
      <c r="Q29" s="179" t="s">
        <v>31</v>
      </c>
      <c r="R29" s="18">
        <v>0</v>
      </c>
      <c r="S29" s="172"/>
      <c r="T29" s="3" t="s">
        <v>128</v>
      </c>
      <c r="U29" s="171"/>
      <c r="V29" s="4" t="str">
        <f>VLOOKUP($Q29,เทียบชื่อสายงาน!$B$2:$D$78,3,0)</f>
        <v>สายวิชาชีพ</v>
      </c>
      <c r="W29" s="4" t="str">
        <f>VLOOKUP($Q29,เทียบชื่อสายงาน!$B$2:$D$78,2,0)</f>
        <v>ช่างกายอุปกรณ์</v>
      </c>
    </row>
    <row r="30" spans="1:23" ht="24.6" customHeight="1" x14ac:dyDescent="0.35">
      <c r="A30" s="164">
        <f>'ตารางA กรอบ66  รพช.กู่แก้ว'!A$3</f>
        <v>8</v>
      </c>
      <c r="B30" s="164" t="str">
        <f>'ตารางA กรอบ66  รพช.กู่แก้ว'!B$3</f>
        <v>อุดรธานี</v>
      </c>
      <c r="C30" s="164" t="str">
        <f>'ตารางA กรอบ66  รพช.กู่แก้ว'!C$3</f>
        <v>กู่แก้ว</v>
      </c>
      <c r="D30" s="164" t="str">
        <f>'ตารางA กรอบ66  รพช.กู่แก้ว'!D$3</f>
        <v>บ้านจีต</v>
      </c>
      <c r="E30" s="164">
        <f>'ตารางA กรอบ66  รพช.กู่แก้ว'!E$3</f>
        <v>23061</v>
      </c>
      <c r="F30" s="164">
        <f>'ตารางA กรอบ66  รพช.กู่แก้ว'!F$3</f>
        <v>25058</v>
      </c>
      <c r="G30" s="164" t="str">
        <f>'ตารางA กรอบ66  รพช.กู่แก้ว'!G$3</f>
        <v>F3</v>
      </c>
      <c r="H30" s="164">
        <f>'ตารางA กรอบ66  รพช.กู่แก้ว'!H$3</f>
        <v>0</v>
      </c>
      <c r="I30" s="164" t="str">
        <f>'ตารางA กรอบ66  รพช.กู่แก้ว'!I$3</f>
        <v>&lt;30</v>
      </c>
      <c r="J30" s="165">
        <f>'ตารางA กรอบ66  รพช.กู่แก้ว'!J$3</f>
        <v>27.257999999999999</v>
      </c>
      <c r="K30" s="164" t="str">
        <f>'ตารางA กรอบ66  รพช.กู่แก้ว'!K$3</f>
        <v>รพช.</v>
      </c>
      <c r="L30" s="164" t="str">
        <f>'ตารางA กรอบ66  รพช.กู่แก้ว'!L$3</f>
        <v>รพ.กู่แก้ว</v>
      </c>
      <c r="M30" s="166">
        <v>8</v>
      </c>
      <c r="N30" s="167" t="s">
        <v>116</v>
      </c>
      <c r="O30" s="168" t="s">
        <v>134</v>
      </c>
      <c r="P30" s="168" t="s">
        <v>134</v>
      </c>
      <c r="Q30" s="179" t="s">
        <v>17</v>
      </c>
      <c r="R30" s="18">
        <v>0</v>
      </c>
      <c r="S30" s="172"/>
      <c r="T30" s="3" t="s">
        <v>128</v>
      </c>
      <c r="U30" s="171"/>
      <c r="V30" s="4" t="str">
        <f>VLOOKUP($Q30,เทียบชื่อสายงาน!$B$2:$D$78,3,0)</f>
        <v>สายวิชาชีพ</v>
      </c>
      <c r="W30" s="4" t="str">
        <f>VLOOKUP($Q30,เทียบชื่อสายงาน!$B$2:$D$78,2,0)</f>
        <v xml:space="preserve">นักกายภาพบำบัด / เจ้าพนักงานเวชกรรมฟื้นฟู  </v>
      </c>
    </row>
    <row r="31" spans="1:23" x14ac:dyDescent="0.35">
      <c r="A31" s="164">
        <f>'ตารางA กรอบ66  รพช.กู่แก้ว'!A$3</f>
        <v>8</v>
      </c>
      <c r="B31" s="164" t="str">
        <f>'ตารางA กรอบ66  รพช.กู่แก้ว'!B$3</f>
        <v>อุดรธานี</v>
      </c>
      <c r="C31" s="164" t="str">
        <f>'ตารางA กรอบ66  รพช.กู่แก้ว'!C$3</f>
        <v>กู่แก้ว</v>
      </c>
      <c r="D31" s="164" t="str">
        <f>'ตารางA กรอบ66  รพช.กู่แก้ว'!D$3</f>
        <v>บ้านจีต</v>
      </c>
      <c r="E31" s="164">
        <f>'ตารางA กรอบ66  รพช.กู่แก้ว'!E$3</f>
        <v>23061</v>
      </c>
      <c r="F31" s="164">
        <f>'ตารางA กรอบ66  รพช.กู่แก้ว'!F$3</f>
        <v>25058</v>
      </c>
      <c r="G31" s="164" t="str">
        <f>'ตารางA กรอบ66  รพช.กู่แก้ว'!G$3</f>
        <v>F3</v>
      </c>
      <c r="H31" s="164">
        <f>'ตารางA กรอบ66  รพช.กู่แก้ว'!H$3</f>
        <v>0</v>
      </c>
      <c r="I31" s="164" t="str">
        <f>'ตารางA กรอบ66  รพช.กู่แก้ว'!I$3</f>
        <v>&lt;30</v>
      </c>
      <c r="J31" s="165">
        <f>'ตารางA กรอบ66  รพช.กู่แก้ว'!J$3</f>
        <v>27.257999999999999</v>
      </c>
      <c r="K31" s="164" t="str">
        <f>'ตารางA กรอบ66  รพช.กู่แก้ว'!K$3</f>
        <v>รพช.</v>
      </c>
      <c r="L31" s="164" t="str">
        <f>'ตารางA กรอบ66  รพช.กู่แก้ว'!L$3</f>
        <v>รพ.กู่แก้ว</v>
      </c>
      <c r="M31" s="166">
        <v>9</v>
      </c>
      <c r="N31" s="167" t="s">
        <v>116</v>
      </c>
      <c r="O31" s="168" t="s">
        <v>135</v>
      </c>
      <c r="P31" s="168" t="s">
        <v>135</v>
      </c>
      <c r="Q31" s="169"/>
      <c r="R31" s="18">
        <v>0</v>
      </c>
      <c r="S31" s="170"/>
      <c r="T31" s="3"/>
      <c r="U31" s="176"/>
      <c r="V31" s="4"/>
      <c r="W31" s="4"/>
    </row>
    <row r="32" spans="1:23" ht="24.6" customHeight="1" x14ac:dyDescent="0.35">
      <c r="A32" s="164">
        <f>'ตารางA กรอบ66  รพช.กู่แก้ว'!A$3</f>
        <v>8</v>
      </c>
      <c r="B32" s="164" t="str">
        <f>'ตารางA กรอบ66  รพช.กู่แก้ว'!B$3</f>
        <v>อุดรธานี</v>
      </c>
      <c r="C32" s="164" t="str">
        <f>'ตารางA กรอบ66  รพช.กู่แก้ว'!C$3</f>
        <v>กู่แก้ว</v>
      </c>
      <c r="D32" s="164" t="str">
        <f>'ตารางA กรอบ66  รพช.กู่แก้ว'!D$3</f>
        <v>บ้านจีต</v>
      </c>
      <c r="E32" s="164">
        <f>'ตารางA กรอบ66  รพช.กู่แก้ว'!E$3</f>
        <v>23061</v>
      </c>
      <c r="F32" s="164">
        <f>'ตารางA กรอบ66  รพช.กู่แก้ว'!F$3</f>
        <v>25058</v>
      </c>
      <c r="G32" s="164" t="str">
        <f>'ตารางA กรอบ66  รพช.กู่แก้ว'!G$3</f>
        <v>F3</v>
      </c>
      <c r="H32" s="164">
        <f>'ตารางA กรอบ66  รพช.กู่แก้ว'!H$3</f>
        <v>0</v>
      </c>
      <c r="I32" s="164" t="str">
        <f>'ตารางA กรอบ66  รพช.กู่แก้ว'!I$3</f>
        <v>&lt;30</v>
      </c>
      <c r="J32" s="165">
        <f>'ตารางA กรอบ66  รพช.กู่แก้ว'!J$3</f>
        <v>27.257999999999999</v>
      </c>
      <c r="K32" s="164" t="str">
        <f>'ตารางA กรอบ66  รพช.กู่แก้ว'!K$3</f>
        <v>รพช.</v>
      </c>
      <c r="L32" s="164" t="str">
        <f>'ตารางA กรอบ66  รพช.กู่แก้ว'!L$3</f>
        <v>รพ.กู่แก้ว</v>
      </c>
      <c r="M32" s="166">
        <v>9</v>
      </c>
      <c r="N32" s="167" t="s">
        <v>116</v>
      </c>
      <c r="O32" s="168" t="s">
        <v>135</v>
      </c>
      <c r="P32" s="168" t="s">
        <v>135</v>
      </c>
      <c r="Q32" s="179" t="s">
        <v>60</v>
      </c>
      <c r="R32" s="18">
        <v>0</v>
      </c>
      <c r="S32" s="172"/>
      <c r="T32" s="3"/>
      <c r="U32" s="176" t="s">
        <v>136</v>
      </c>
      <c r="V32" s="4" t="str">
        <f>VLOOKUP($Q32,เทียบชื่อสายงาน!$B$2:$D$78,3,0)</f>
        <v>สายวิชาชีพ</v>
      </c>
      <c r="W32" s="4" t="str">
        <f>VLOOKUP($Q32,เทียบชื่อสายงาน!$B$2:$D$78,2,0)</f>
        <v>นักวิชาการสาธารณสุข / เจ้าพนักงานสาธารณสุข</v>
      </c>
    </row>
    <row r="33" spans="1:23" ht="24.6" customHeight="1" x14ac:dyDescent="0.35">
      <c r="A33" s="164">
        <f>'ตารางA กรอบ66  รพช.กู่แก้ว'!A$3</f>
        <v>8</v>
      </c>
      <c r="B33" s="164" t="str">
        <f>'ตารางA กรอบ66  รพช.กู่แก้ว'!B$3</f>
        <v>อุดรธานี</v>
      </c>
      <c r="C33" s="164" t="str">
        <f>'ตารางA กรอบ66  รพช.กู่แก้ว'!C$3</f>
        <v>กู่แก้ว</v>
      </c>
      <c r="D33" s="164" t="str">
        <f>'ตารางA กรอบ66  รพช.กู่แก้ว'!D$3</f>
        <v>บ้านจีต</v>
      </c>
      <c r="E33" s="164">
        <f>'ตารางA กรอบ66  รพช.กู่แก้ว'!E$3</f>
        <v>23061</v>
      </c>
      <c r="F33" s="164">
        <f>'ตารางA กรอบ66  รพช.กู่แก้ว'!F$3</f>
        <v>25058</v>
      </c>
      <c r="G33" s="164" t="str">
        <f>'ตารางA กรอบ66  รพช.กู่แก้ว'!G$3</f>
        <v>F3</v>
      </c>
      <c r="H33" s="164">
        <f>'ตารางA กรอบ66  รพช.กู่แก้ว'!H$3</f>
        <v>0</v>
      </c>
      <c r="I33" s="164" t="str">
        <f>'ตารางA กรอบ66  รพช.กู่แก้ว'!I$3</f>
        <v>&lt;30</v>
      </c>
      <c r="J33" s="165">
        <f>'ตารางA กรอบ66  รพช.กู่แก้ว'!J$3</f>
        <v>27.257999999999999</v>
      </c>
      <c r="K33" s="164" t="str">
        <f>'ตารางA กรอบ66  รพช.กู่แก้ว'!K$3</f>
        <v>รพช.</v>
      </c>
      <c r="L33" s="164" t="str">
        <f>'ตารางA กรอบ66  รพช.กู่แก้ว'!L$3</f>
        <v>รพ.กู่แก้ว</v>
      </c>
      <c r="M33" s="166">
        <v>9</v>
      </c>
      <c r="N33" s="167" t="s">
        <v>116</v>
      </c>
      <c r="O33" s="168" t="s">
        <v>135</v>
      </c>
      <c r="P33" s="168" t="s">
        <v>135</v>
      </c>
      <c r="Q33" s="179" t="s">
        <v>88</v>
      </c>
      <c r="R33" s="18">
        <v>0</v>
      </c>
      <c r="S33" s="172"/>
      <c r="T33" s="3"/>
      <c r="U33" s="176"/>
      <c r="V33" s="4" t="str">
        <f>VLOOKUP($Q33,เทียบชื่อสายงาน!$B$2:$D$78,3,0)</f>
        <v>สาย Back Office</v>
      </c>
      <c r="W33" s="4" t="str">
        <f>VLOOKUP($Q33,เทียบชื่อสายงาน!$B$2:$D$78,2,0)</f>
        <v>นักวิชาการคอมพิวเตอร์</v>
      </c>
    </row>
    <row r="34" spans="1:23" ht="24.6" customHeight="1" x14ac:dyDescent="0.35">
      <c r="A34" s="164">
        <f>'ตารางA กรอบ66  รพช.กู่แก้ว'!A$3</f>
        <v>8</v>
      </c>
      <c r="B34" s="164" t="str">
        <f>'ตารางA กรอบ66  รพช.กู่แก้ว'!B$3</f>
        <v>อุดรธานี</v>
      </c>
      <c r="C34" s="164" t="str">
        <f>'ตารางA กรอบ66  รพช.กู่แก้ว'!C$3</f>
        <v>กู่แก้ว</v>
      </c>
      <c r="D34" s="164" t="str">
        <f>'ตารางA กรอบ66  รพช.กู่แก้ว'!D$3</f>
        <v>บ้านจีต</v>
      </c>
      <c r="E34" s="164">
        <f>'ตารางA กรอบ66  รพช.กู่แก้ว'!E$3</f>
        <v>23061</v>
      </c>
      <c r="F34" s="164">
        <f>'ตารางA กรอบ66  รพช.กู่แก้ว'!F$3</f>
        <v>25058</v>
      </c>
      <c r="G34" s="164" t="str">
        <f>'ตารางA กรอบ66  รพช.กู่แก้ว'!G$3</f>
        <v>F3</v>
      </c>
      <c r="H34" s="164">
        <f>'ตารางA กรอบ66  รพช.กู่แก้ว'!H$3</f>
        <v>0</v>
      </c>
      <c r="I34" s="164" t="str">
        <f>'ตารางA กรอบ66  รพช.กู่แก้ว'!I$3</f>
        <v>&lt;30</v>
      </c>
      <c r="J34" s="165">
        <f>'ตารางA กรอบ66  รพช.กู่แก้ว'!J$3</f>
        <v>27.257999999999999</v>
      </c>
      <c r="K34" s="164" t="str">
        <f>'ตารางA กรอบ66  รพช.กู่แก้ว'!K$3</f>
        <v>รพช.</v>
      </c>
      <c r="L34" s="164" t="str">
        <f>'ตารางA กรอบ66  รพช.กู่แก้ว'!L$3</f>
        <v>รพ.กู่แก้ว</v>
      </c>
      <c r="M34" s="166">
        <v>9</v>
      </c>
      <c r="N34" s="167" t="s">
        <v>116</v>
      </c>
      <c r="O34" s="168" t="s">
        <v>135</v>
      </c>
      <c r="P34" s="168" t="s">
        <v>135</v>
      </c>
      <c r="Q34" s="179" t="s">
        <v>49</v>
      </c>
      <c r="R34" s="18">
        <v>0</v>
      </c>
      <c r="S34" s="172"/>
      <c r="T34" s="3" t="s">
        <v>128</v>
      </c>
      <c r="U34" s="176"/>
      <c r="V34" s="4" t="str">
        <f>VLOOKUP($Q34,เทียบชื่อสายงาน!$B$2:$D$78,3,0)</f>
        <v>สายวิชาชีพ</v>
      </c>
      <c r="W34" s="4" t="str">
        <f>VLOOKUP($Q34,เทียบชื่อสายงาน!$B$2:$D$78,2,0)</f>
        <v>นักวิชาการสาธารณสุข (เวชสถิติ) /เจ้าพนักงานเวชสถิติ</v>
      </c>
    </row>
    <row r="35" spans="1:23" ht="24.6" customHeight="1" x14ac:dyDescent="0.35">
      <c r="A35" s="164">
        <f>'ตารางA กรอบ66  รพช.กู่แก้ว'!A$3</f>
        <v>8</v>
      </c>
      <c r="B35" s="164" t="str">
        <f>'ตารางA กรอบ66  รพช.กู่แก้ว'!B$3</f>
        <v>อุดรธานี</v>
      </c>
      <c r="C35" s="164" t="str">
        <f>'ตารางA กรอบ66  รพช.กู่แก้ว'!C$3</f>
        <v>กู่แก้ว</v>
      </c>
      <c r="D35" s="164" t="str">
        <f>'ตารางA กรอบ66  รพช.กู่แก้ว'!D$3</f>
        <v>บ้านจีต</v>
      </c>
      <c r="E35" s="164">
        <f>'ตารางA กรอบ66  รพช.กู่แก้ว'!E$3</f>
        <v>23061</v>
      </c>
      <c r="F35" s="164">
        <f>'ตารางA กรอบ66  รพช.กู่แก้ว'!F$3</f>
        <v>25058</v>
      </c>
      <c r="G35" s="164" t="str">
        <f>'ตารางA กรอบ66  รพช.กู่แก้ว'!G$3</f>
        <v>F3</v>
      </c>
      <c r="H35" s="164">
        <f>'ตารางA กรอบ66  รพช.กู่แก้ว'!H$3</f>
        <v>0</v>
      </c>
      <c r="I35" s="164" t="str">
        <f>'ตารางA กรอบ66  รพช.กู่แก้ว'!I$3</f>
        <v>&lt;30</v>
      </c>
      <c r="J35" s="165">
        <f>'ตารางA กรอบ66  รพช.กู่แก้ว'!J$3</f>
        <v>27.257999999999999</v>
      </c>
      <c r="K35" s="164" t="str">
        <f>'ตารางA กรอบ66  รพช.กู่แก้ว'!K$3</f>
        <v>รพช.</v>
      </c>
      <c r="L35" s="164" t="str">
        <f>'ตารางA กรอบ66  รพช.กู่แก้ว'!L$3</f>
        <v>รพ.กู่แก้ว</v>
      </c>
      <c r="M35" s="166">
        <v>9</v>
      </c>
      <c r="N35" s="167" t="s">
        <v>116</v>
      </c>
      <c r="O35" s="168" t="s">
        <v>135</v>
      </c>
      <c r="P35" s="168" t="s">
        <v>135</v>
      </c>
      <c r="Q35" s="179" t="s">
        <v>37</v>
      </c>
      <c r="R35" s="18">
        <v>0</v>
      </c>
      <c r="S35" s="172"/>
      <c r="T35" s="3"/>
      <c r="U35" s="176"/>
      <c r="V35" s="4" t="str">
        <f>VLOOKUP($Q35,เทียบชื่อสายงาน!$B$2:$D$78,3,0)</f>
        <v>สายวิชาชีพ</v>
      </c>
      <c r="W35" s="4" t="str">
        <f>VLOOKUP($Q35,เทียบชื่อสายงาน!$B$2:$D$78,2,0)</f>
        <v>นักสังคมสงเคราะห์</v>
      </c>
    </row>
    <row r="36" spans="1:23" ht="24.6" customHeight="1" x14ac:dyDescent="0.35">
      <c r="A36" s="164">
        <f>'ตารางA กรอบ66  รพช.กู่แก้ว'!A$3</f>
        <v>8</v>
      </c>
      <c r="B36" s="164" t="str">
        <f>'ตารางA กรอบ66  รพช.กู่แก้ว'!B$3</f>
        <v>อุดรธานี</v>
      </c>
      <c r="C36" s="164" t="str">
        <f>'ตารางA กรอบ66  รพช.กู่แก้ว'!C$3</f>
        <v>กู่แก้ว</v>
      </c>
      <c r="D36" s="164" t="str">
        <f>'ตารางA กรอบ66  รพช.กู่แก้ว'!D$3</f>
        <v>บ้านจีต</v>
      </c>
      <c r="E36" s="164">
        <f>'ตารางA กรอบ66  รพช.กู่แก้ว'!E$3</f>
        <v>23061</v>
      </c>
      <c r="F36" s="164">
        <f>'ตารางA กรอบ66  รพช.กู่แก้ว'!F$3</f>
        <v>25058</v>
      </c>
      <c r="G36" s="164" t="str">
        <f>'ตารางA กรอบ66  รพช.กู่แก้ว'!G$3</f>
        <v>F3</v>
      </c>
      <c r="H36" s="164">
        <f>'ตารางA กรอบ66  รพช.กู่แก้ว'!H$3</f>
        <v>0</v>
      </c>
      <c r="I36" s="164" t="str">
        <f>'ตารางA กรอบ66  รพช.กู่แก้ว'!I$3</f>
        <v>&lt;30</v>
      </c>
      <c r="J36" s="165">
        <f>'ตารางA กรอบ66  รพช.กู่แก้ว'!J$3</f>
        <v>27.257999999999999</v>
      </c>
      <c r="K36" s="164" t="str">
        <f>'ตารางA กรอบ66  รพช.กู่แก้ว'!K$3</f>
        <v>รพช.</v>
      </c>
      <c r="L36" s="164" t="str">
        <f>'ตารางA กรอบ66  รพช.กู่แก้ว'!L$3</f>
        <v>รพ.กู่แก้ว</v>
      </c>
      <c r="M36" s="166">
        <v>9</v>
      </c>
      <c r="N36" s="167" t="s">
        <v>116</v>
      </c>
      <c r="O36" s="168" t="s">
        <v>135</v>
      </c>
      <c r="P36" s="168" t="s">
        <v>135</v>
      </c>
      <c r="Q36" s="4" t="s">
        <v>11</v>
      </c>
      <c r="R36" s="18">
        <v>0</v>
      </c>
      <c r="S36" s="182"/>
      <c r="T36" s="3"/>
      <c r="U36" s="176" t="s">
        <v>136</v>
      </c>
      <c r="V36" s="4" t="str">
        <f>VLOOKUP($Q36,เทียบชื่อสายงาน!$B$2:$D$78,3,0)</f>
        <v>สายวิชาชีพ</v>
      </c>
      <c r="W36" s="4" t="str">
        <f>VLOOKUP($Q36,เทียบชื่อสายงาน!$B$2:$D$78,2,0)</f>
        <v>พยาบาลวิชาชีพ / พยาบาลเทคนิค</v>
      </c>
    </row>
    <row r="37" spans="1:23" ht="24.6" customHeight="1" x14ac:dyDescent="0.35">
      <c r="A37" s="164">
        <f>'ตารางA กรอบ66  รพช.กู่แก้ว'!A$3</f>
        <v>8</v>
      </c>
      <c r="B37" s="164" t="str">
        <f>'ตารางA กรอบ66  รพช.กู่แก้ว'!B$3</f>
        <v>อุดรธานี</v>
      </c>
      <c r="C37" s="164" t="str">
        <f>'ตารางA กรอบ66  รพช.กู่แก้ว'!C$3</f>
        <v>กู่แก้ว</v>
      </c>
      <c r="D37" s="164" t="str">
        <f>'ตารางA กรอบ66  รพช.กู่แก้ว'!D$3</f>
        <v>บ้านจีต</v>
      </c>
      <c r="E37" s="164">
        <f>'ตารางA กรอบ66  รพช.กู่แก้ว'!E$3</f>
        <v>23061</v>
      </c>
      <c r="F37" s="164">
        <f>'ตารางA กรอบ66  รพช.กู่แก้ว'!F$3</f>
        <v>25058</v>
      </c>
      <c r="G37" s="164" t="str">
        <f>'ตารางA กรอบ66  รพช.กู่แก้ว'!G$3</f>
        <v>F3</v>
      </c>
      <c r="H37" s="164">
        <f>'ตารางA กรอบ66  รพช.กู่แก้ว'!H$3</f>
        <v>0</v>
      </c>
      <c r="I37" s="164" t="str">
        <f>'ตารางA กรอบ66  รพช.กู่แก้ว'!I$3</f>
        <v>&lt;30</v>
      </c>
      <c r="J37" s="165">
        <f>'ตารางA กรอบ66  รพช.กู่แก้ว'!J$3</f>
        <v>27.257999999999999</v>
      </c>
      <c r="K37" s="164" t="str">
        <f>'ตารางA กรอบ66  รพช.กู่แก้ว'!K$3</f>
        <v>รพช.</v>
      </c>
      <c r="L37" s="164" t="str">
        <f>'ตารางA กรอบ66  รพช.กู่แก้ว'!L$3</f>
        <v>รพ.กู่แก้ว</v>
      </c>
      <c r="M37" s="166">
        <v>9</v>
      </c>
      <c r="N37" s="167" t="s">
        <v>116</v>
      </c>
      <c r="O37" s="168" t="s">
        <v>135</v>
      </c>
      <c r="P37" s="168" t="s">
        <v>135</v>
      </c>
      <c r="Q37" s="4" t="s">
        <v>98</v>
      </c>
      <c r="R37" s="18">
        <v>0</v>
      </c>
      <c r="S37" s="182"/>
      <c r="T37" s="3"/>
      <c r="U37" s="176"/>
      <c r="V37" s="4" t="str">
        <f>VLOOKUP($Q37,เทียบชื่อสายงาน!$B$2:$D$78,3,0)</f>
        <v>สาย Back Office</v>
      </c>
      <c r="W37" s="4" t="str">
        <f>VLOOKUP($Q37,เทียบชื่อสายงาน!$B$2:$D$78,2,0)</f>
        <v>นักเทคโนโลยีสารสนเทศ</v>
      </c>
    </row>
    <row r="38" spans="1:23" x14ac:dyDescent="0.35">
      <c r="A38" s="164">
        <f>'ตารางA กรอบ66  รพช.กู่แก้ว'!A$3</f>
        <v>8</v>
      </c>
      <c r="B38" s="164" t="str">
        <f>'ตารางA กรอบ66  รพช.กู่แก้ว'!B$3</f>
        <v>อุดรธานี</v>
      </c>
      <c r="C38" s="164" t="str">
        <f>'ตารางA กรอบ66  รพช.กู่แก้ว'!C$3</f>
        <v>กู่แก้ว</v>
      </c>
      <c r="D38" s="164" t="str">
        <f>'ตารางA กรอบ66  รพช.กู่แก้ว'!D$3</f>
        <v>บ้านจีต</v>
      </c>
      <c r="E38" s="164">
        <f>'ตารางA กรอบ66  รพช.กู่แก้ว'!E$3</f>
        <v>23061</v>
      </c>
      <c r="F38" s="164">
        <f>'ตารางA กรอบ66  รพช.กู่แก้ว'!F$3</f>
        <v>25058</v>
      </c>
      <c r="G38" s="164" t="str">
        <f>'ตารางA กรอบ66  รพช.กู่แก้ว'!G$3</f>
        <v>F3</v>
      </c>
      <c r="H38" s="164">
        <f>'ตารางA กรอบ66  รพช.กู่แก้ว'!H$3</f>
        <v>0</v>
      </c>
      <c r="I38" s="164" t="str">
        <f>'ตารางA กรอบ66  รพช.กู่แก้ว'!I$3</f>
        <v>&lt;30</v>
      </c>
      <c r="J38" s="165">
        <f>'ตารางA กรอบ66  รพช.กู่แก้ว'!J$3</f>
        <v>27.257999999999999</v>
      </c>
      <c r="K38" s="164" t="str">
        <f>'ตารางA กรอบ66  รพช.กู่แก้ว'!K$3</f>
        <v>รพช.</v>
      </c>
      <c r="L38" s="164" t="str">
        <f>'ตารางA กรอบ66  รพช.กู่แก้ว'!L$3</f>
        <v>รพ.กู่แก้ว</v>
      </c>
      <c r="M38" s="166">
        <v>10</v>
      </c>
      <c r="N38" s="167" t="s">
        <v>116</v>
      </c>
      <c r="O38" s="168" t="s">
        <v>137</v>
      </c>
      <c r="P38" s="168" t="s">
        <v>137</v>
      </c>
      <c r="Q38" s="169"/>
      <c r="R38" s="18">
        <v>0</v>
      </c>
      <c r="S38" s="170"/>
      <c r="T38" s="3"/>
      <c r="U38" s="171"/>
      <c r="V38" s="4"/>
      <c r="W38" s="4"/>
    </row>
    <row r="39" spans="1:23" ht="24.6" customHeight="1" x14ac:dyDescent="0.35">
      <c r="A39" s="164">
        <f>'ตารางA กรอบ66  รพช.กู่แก้ว'!A$3</f>
        <v>8</v>
      </c>
      <c r="B39" s="164" t="str">
        <f>'ตารางA กรอบ66  รพช.กู่แก้ว'!B$3</f>
        <v>อุดรธานี</v>
      </c>
      <c r="C39" s="164" t="str">
        <f>'ตารางA กรอบ66  รพช.กู่แก้ว'!C$3</f>
        <v>กู่แก้ว</v>
      </c>
      <c r="D39" s="164" t="str">
        <f>'ตารางA กรอบ66  รพช.กู่แก้ว'!D$3</f>
        <v>บ้านจีต</v>
      </c>
      <c r="E39" s="164">
        <f>'ตารางA กรอบ66  รพช.กู่แก้ว'!E$3</f>
        <v>23061</v>
      </c>
      <c r="F39" s="164">
        <f>'ตารางA กรอบ66  รพช.กู่แก้ว'!F$3</f>
        <v>25058</v>
      </c>
      <c r="G39" s="164" t="str">
        <f>'ตารางA กรอบ66  รพช.กู่แก้ว'!G$3</f>
        <v>F3</v>
      </c>
      <c r="H39" s="164">
        <f>'ตารางA กรอบ66  รพช.กู่แก้ว'!H$3</f>
        <v>0</v>
      </c>
      <c r="I39" s="164" t="str">
        <f>'ตารางA กรอบ66  รพช.กู่แก้ว'!I$3</f>
        <v>&lt;30</v>
      </c>
      <c r="J39" s="165">
        <f>'ตารางA กรอบ66  รพช.กู่แก้ว'!J$3</f>
        <v>27.257999999999999</v>
      </c>
      <c r="K39" s="164" t="str">
        <f>'ตารางA กรอบ66  รพช.กู่แก้ว'!K$3</f>
        <v>รพช.</v>
      </c>
      <c r="L39" s="164" t="str">
        <f>'ตารางA กรอบ66  รพช.กู่แก้ว'!L$3</f>
        <v>รพ.กู่แก้ว</v>
      </c>
      <c r="M39" s="166">
        <v>10</v>
      </c>
      <c r="N39" s="167" t="s">
        <v>116</v>
      </c>
      <c r="O39" s="168" t="s">
        <v>137</v>
      </c>
      <c r="P39" s="168" t="s">
        <v>137</v>
      </c>
      <c r="Q39" s="179" t="s">
        <v>13</v>
      </c>
      <c r="R39" s="18">
        <v>0</v>
      </c>
      <c r="S39" s="172"/>
      <c r="T39" s="3" t="s">
        <v>128</v>
      </c>
      <c r="U39" s="171"/>
      <c r="V39" s="4" t="str">
        <f>VLOOKUP($Q39,เทียบชื่อสายงาน!$B$2:$D$78,3,0)</f>
        <v>สายวิชาชีพ</v>
      </c>
      <c r="W39" s="4" t="str">
        <f>VLOOKUP($Q39,เทียบชื่อสายงาน!$B$2:$D$78,2,0)</f>
        <v>พยาบาลวิชาชีพ / พยาบาลเทคนิค</v>
      </c>
    </row>
    <row r="40" spans="1:23" ht="24.6" customHeight="1" x14ac:dyDescent="0.35">
      <c r="A40" s="164">
        <f>'ตารางA กรอบ66  รพช.กู่แก้ว'!A$3</f>
        <v>8</v>
      </c>
      <c r="B40" s="164" t="str">
        <f>'ตารางA กรอบ66  รพช.กู่แก้ว'!B$3</f>
        <v>อุดรธานี</v>
      </c>
      <c r="C40" s="164" t="str">
        <f>'ตารางA กรอบ66  รพช.กู่แก้ว'!C$3</f>
        <v>กู่แก้ว</v>
      </c>
      <c r="D40" s="164" t="str">
        <f>'ตารางA กรอบ66  รพช.กู่แก้ว'!D$3</f>
        <v>บ้านจีต</v>
      </c>
      <c r="E40" s="164">
        <f>'ตารางA กรอบ66  รพช.กู่แก้ว'!E$3</f>
        <v>23061</v>
      </c>
      <c r="F40" s="164">
        <f>'ตารางA กรอบ66  รพช.กู่แก้ว'!F$3</f>
        <v>25058</v>
      </c>
      <c r="G40" s="164" t="str">
        <f>'ตารางA กรอบ66  รพช.กู่แก้ว'!G$3</f>
        <v>F3</v>
      </c>
      <c r="H40" s="164">
        <f>'ตารางA กรอบ66  รพช.กู่แก้ว'!H$3</f>
        <v>0</v>
      </c>
      <c r="I40" s="164" t="str">
        <f>'ตารางA กรอบ66  รพช.กู่แก้ว'!I$3</f>
        <v>&lt;30</v>
      </c>
      <c r="J40" s="165">
        <f>'ตารางA กรอบ66  รพช.กู่แก้ว'!J$3</f>
        <v>27.257999999999999</v>
      </c>
      <c r="K40" s="164" t="str">
        <f>'ตารางA กรอบ66  รพช.กู่แก้ว'!K$3</f>
        <v>รพช.</v>
      </c>
      <c r="L40" s="164" t="str">
        <f>'ตารางA กรอบ66  รพช.กู่แก้ว'!L$3</f>
        <v>รพ.กู่แก้ว</v>
      </c>
      <c r="M40" s="166">
        <v>10</v>
      </c>
      <c r="N40" s="167" t="s">
        <v>116</v>
      </c>
      <c r="O40" s="168" t="s">
        <v>137</v>
      </c>
      <c r="P40" s="168" t="s">
        <v>137</v>
      </c>
      <c r="Q40" s="179" t="s">
        <v>58</v>
      </c>
      <c r="R40" s="18">
        <v>0</v>
      </c>
      <c r="S40" s="172"/>
      <c r="T40" s="3" t="s">
        <v>128</v>
      </c>
      <c r="U40" s="171"/>
      <c r="V40" s="4" t="str">
        <f>VLOOKUP($Q40,เทียบชื่อสายงาน!$B$2:$D$78,3,0)</f>
        <v>สายวิชาชีพ</v>
      </c>
      <c r="W40" s="4" t="str">
        <f>VLOOKUP($Q40,เทียบชื่อสายงาน!$B$2:$D$78,2,0)</f>
        <v>นักวิชาการสาธารณสุข / เจ้าพนักงานสาธารณสุข</v>
      </c>
    </row>
    <row r="41" spans="1:23" ht="24.6" customHeight="1" x14ac:dyDescent="0.35">
      <c r="A41" s="164">
        <f>'ตารางA กรอบ66  รพช.กู่แก้ว'!A$3</f>
        <v>8</v>
      </c>
      <c r="B41" s="164" t="str">
        <f>'ตารางA กรอบ66  รพช.กู่แก้ว'!B$3</f>
        <v>อุดรธานี</v>
      </c>
      <c r="C41" s="164" t="str">
        <f>'ตารางA กรอบ66  รพช.กู่แก้ว'!C$3</f>
        <v>กู่แก้ว</v>
      </c>
      <c r="D41" s="164" t="str">
        <f>'ตารางA กรอบ66  รพช.กู่แก้ว'!D$3</f>
        <v>บ้านจีต</v>
      </c>
      <c r="E41" s="164">
        <f>'ตารางA กรอบ66  รพช.กู่แก้ว'!E$3</f>
        <v>23061</v>
      </c>
      <c r="F41" s="164">
        <f>'ตารางA กรอบ66  รพช.กู่แก้ว'!F$3</f>
        <v>25058</v>
      </c>
      <c r="G41" s="164" t="str">
        <f>'ตารางA กรอบ66  รพช.กู่แก้ว'!G$3</f>
        <v>F3</v>
      </c>
      <c r="H41" s="164">
        <f>'ตารางA กรอบ66  รพช.กู่แก้ว'!H$3</f>
        <v>0</v>
      </c>
      <c r="I41" s="164" t="str">
        <f>'ตารางA กรอบ66  รพช.กู่แก้ว'!I$3</f>
        <v>&lt;30</v>
      </c>
      <c r="J41" s="165">
        <f>'ตารางA กรอบ66  รพช.กู่แก้ว'!J$3</f>
        <v>27.257999999999999</v>
      </c>
      <c r="K41" s="164" t="str">
        <f>'ตารางA กรอบ66  รพช.กู่แก้ว'!K$3</f>
        <v>รพช.</v>
      </c>
      <c r="L41" s="164" t="str">
        <f>'ตารางA กรอบ66  รพช.กู่แก้ว'!L$3</f>
        <v>รพ.กู่แก้ว</v>
      </c>
      <c r="M41" s="166">
        <v>10</v>
      </c>
      <c r="N41" s="167" t="s">
        <v>116</v>
      </c>
      <c r="O41" s="168" t="s">
        <v>137</v>
      </c>
      <c r="P41" s="168" t="s">
        <v>137</v>
      </c>
      <c r="Q41" s="179" t="s">
        <v>34</v>
      </c>
      <c r="R41" s="18">
        <v>0</v>
      </c>
      <c r="S41" s="172"/>
      <c r="T41" s="3"/>
      <c r="U41" s="171"/>
      <c r="V41" s="4" t="str">
        <f>VLOOKUP($Q41,เทียบชื่อสายงาน!$B$2:$D$78,3,0)</f>
        <v>สายวิชาชีพ</v>
      </c>
      <c r="W41" s="4" t="str">
        <f>VLOOKUP($Q41,เทียบชื่อสายงาน!$B$2:$D$78,2,0)</f>
        <v>นักจิตวิทยา / นักจิตวิทยาคลินิก</v>
      </c>
    </row>
    <row r="42" spans="1:23" x14ac:dyDescent="0.35">
      <c r="A42" s="164">
        <f>'ตารางA กรอบ66  รพช.กู่แก้ว'!A$3</f>
        <v>8</v>
      </c>
      <c r="B42" s="164" t="str">
        <f>'ตารางA กรอบ66  รพช.กู่แก้ว'!B$3</f>
        <v>อุดรธานี</v>
      </c>
      <c r="C42" s="164" t="str">
        <f>'ตารางA กรอบ66  รพช.กู่แก้ว'!C$3</f>
        <v>กู่แก้ว</v>
      </c>
      <c r="D42" s="164" t="str">
        <f>'ตารางA กรอบ66  รพช.กู่แก้ว'!D$3</f>
        <v>บ้านจีต</v>
      </c>
      <c r="E42" s="164">
        <f>'ตารางA กรอบ66  รพช.กู่แก้ว'!E$3</f>
        <v>23061</v>
      </c>
      <c r="F42" s="164">
        <f>'ตารางA กรอบ66  รพช.กู่แก้ว'!F$3</f>
        <v>25058</v>
      </c>
      <c r="G42" s="164" t="str">
        <f>'ตารางA กรอบ66  รพช.กู่แก้ว'!G$3</f>
        <v>F3</v>
      </c>
      <c r="H42" s="164">
        <f>'ตารางA กรอบ66  รพช.กู่แก้ว'!H$3</f>
        <v>0</v>
      </c>
      <c r="I42" s="164" t="str">
        <f>'ตารางA กรอบ66  รพช.กู่แก้ว'!I$3</f>
        <v>&lt;30</v>
      </c>
      <c r="J42" s="165">
        <f>'ตารางA กรอบ66  รพช.กู่แก้ว'!J$3</f>
        <v>27.257999999999999</v>
      </c>
      <c r="K42" s="164" t="str">
        <f>'ตารางA กรอบ66  รพช.กู่แก้ว'!K$3</f>
        <v>รพช.</v>
      </c>
      <c r="L42" s="164" t="str">
        <f>'ตารางA กรอบ66  รพช.กู่แก้ว'!L$3</f>
        <v>รพ.กู่แก้ว</v>
      </c>
      <c r="M42" s="166">
        <v>11</v>
      </c>
      <c r="N42" s="167" t="s">
        <v>116</v>
      </c>
      <c r="O42" s="168" t="s">
        <v>138</v>
      </c>
      <c r="P42" s="168" t="s">
        <v>138</v>
      </c>
      <c r="Q42" s="169" t="s">
        <v>139</v>
      </c>
      <c r="R42" s="18">
        <v>0</v>
      </c>
      <c r="S42" s="170" t="s">
        <v>121</v>
      </c>
      <c r="T42" s="3"/>
      <c r="U42" s="171"/>
      <c r="V42" s="4" t="s">
        <v>6</v>
      </c>
      <c r="W42" s="4" t="s">
        <v>12</v>
      </c>
    </row>
    <row r="43" spans="1:23" x14ac:dyDescent="0.35">
      <c r="A43" s="164">
        <f>'ตารางA กรอบ66  รพช.กู่แก้ว'!A$3</f>
        <v>8</v>
      </c>
      <c r="B43" s="164" t="str">
        <f>'ตารางA กรอบ66  รพช.กู่แก้ว'!B$3</f>
        <v>อุดรธานี</v>
      </c>
      <c r="C43" s="164" t="str">
        <f>'ตารางA กรอบ66  รพช.กู่แก้ว'!C$3</f>
        <v>กู่แก้ว</v>
      </c>
      <c r="D43" s="164" t="str">
        <f>'ตารางA กรอบ66  รพช.กู่แก้ว'!D$3</f>
        <v>บ้านจีต</v>
      </c>
      <c r="E43" s="164">
        <f>'ตารางA กรอบ66  รพช.กู่แก้ว'!E$3</f>
        <v>23061</v>
      </c>
      <c r="F43" s="164">
        <f>'ตารางA กรอบ66  รพช.กู่แก้ว'!F$3</f>
        <v>25058</v>
      </c>
      <c r="G43" s="164" t="str">
        <f>'ตารางA กรอบ66  รพช.กู่แก้ว'!G$3</f>
        <v>F3</v>
      </c>
      <c r="H43" s="164">
        <f>'ตารางA กรอบ66  รพช.กู่แก้ว'!H$3</f>
        <v>0</v>
      </c>
      <c r="I43" s="164" t="str">
        <f>'ตารางA กรอบ66  รพช.กู่แก้ว'!I$3</f>
        <v>&lt;30</v>
      </c>
      <c r="J43" s="165">
        <f>'ตารางA กรอบ66  รพช.กู่แก้ว'!J$3</f>
        <v>27.257999999999999</v>
      </c>
      <c r="K43" s="164" t="str">
        <f>'ตารางA กรอบ66  รพช.กู่แก้ว'!K$3</f>
        <v>รพช.</v>
      </c>
      <c r="L43" s="164" t="str">
        <f>'ตารางA กรอบ66  รพช.กู่แก้ว'!L$3</f>
        <v>รพ.กู่แก้ว</v>
      </c>
      <c r="M43" s="166">
        <v>11</v>
      </c>
      <c r="N43" s="167" t="s">
        <v>116</v>
      </c>
      <c r="O43" s="168" t="s">
        <v>138</v>
      </c>
      <c r="P43" s="168" t="s">
        <v>140</v>
      </c>
      <c r="Q43" s="169"/>
      <c r="R43" s="18">
        <v>0</v>
      </c>
      <c r="S43" s="170"/>
      <c r="T43" s="4"/>
      <c r="U43" s="171"/>
      <c r="V43" s="4"/>
      <c r="W43" s="4"/>
    </row>
    <row r="44" spans="1:23" ht="24.6" customHeight="1" x14ac:dyDescent="0.35">
      <c r="A44" s="164">
        <f>'ตารางA กรอบ66  รพช.กู่แก้ว'!A$3</f>
        <v>8</v>
      </c>
      <c r="B44" s="164" t="str">
        <f>'ตารางA กรอบ66  รพช.กู่แก้ว'!B$3</f>
        <v>อุดรธานี</v>
      </c>
      <c r="C44" s="164" t="str">
        <f>'ตารางA กรอบ66  รพช.กู่แก้ว'!C$3</f>
        <v>กู่แก้ว</v>
      </c>
      <c r="D44" s="164" t="str">
        <f>'ตารางA กรอบ66  รพช.กู่แก้ว'!D$3</f>
        <v>บ้านจีต</v>
      </c>
      <c r="E44" s="164">
        <f>'ตารางA กรอบ66  รพช.กู่แก้ว'!E$3</f>
        <v>23061</v>
      </c>
      <c r="F44" s="164">
        <f>'ตารางA กรอบ66  รพช.กู่แก้ว'!F$3</f>
        <v>25058</v>
      </c>
      <c r="G44" s="164" t="str">
        <f>'ตารางA กรอบ66  รพช.กู่แก้ว'!G$3</f>
        <v>F3</v>
      </c>
      <c r="H44" s="164">
        <f>'ตารางA กรอบ66  รพช.กู่แก้ว'!H$3</f>
        <v>0</v>
      </c>
      <c r="I44" s="164" t="str">
        <f>'ตารางA กรอบ66  รพช.กู่แก้ว'!I$3</f>
        <v>&lt;30</v>
      </c>
      <c r="J44" s="165">
        <f>'ตารางA กรอบ66  รพช.กู่แก้ว'!J$3</f>
        <v>27.257999999999999</v>
      </c>
      <c r="K44" s="164" t="str">
        <f>'ตารางA กรอบ66  รพช.กู่แก้ว'!K$3</f>
        <v>รพช.</v>
      </c>
      <c r="L44" s="164" t="str">
        <f>'ตารางA กรอบ66  รพช.กู่แก้ว'!L$3</f>
        <v>รพ.กู่แก้ว</v>
      </c>
      <c r="M44" s="166">
        <v>11</v>
      </c>
      <c r="N44" s="167" t="s">
        <v>116</v>
      </c>
      <c r="O44" s="168" t="s">
        <v>138</v>
      </c>
      <c r="P44" s="168" t="s">
        <v>140</v>
      </c>
      <c r="Q44" s="179" t="s">
        <v>13</v>
      </c>
      <c r="R44" s="18">
        <v>0</v>
      </c>
      <c r="S44" s="172"/>
      <c r="T44" s="3" t="s">
        <v>128</v>
      </c>
      <c r="U44" s="171"/>
      <c r="V44" s="4" t="str">
        <f>VLOOKUP($Q44,เทียบชื่อสายงาน!$B$2:$D$78,3,0)</f>
        <v>สายวิชาชีพ</v>
      </c>
      <c r="W44" s="4" t="str">
        <f>VLOOKUP($Q44,เทียบชื่อสายงาน!$B$2:$D$78,2,0)</f>
        <v>พยาบาลวิชาชีพ / พยาบาลเทคนิค</v>
      </c>
    </row>
    <row r="45" spans="1:23" x14ac:dyDescent="0.35">
      <c r="A45" s="164">
        <f>'ตารางA กรอบ66  รพช.กู่แก้ว'!A$3</f>
        <v>8</v>
      </c>
      <c r="B45" s="164" t="str">
        <f>'ตารางA กรอบ66  รพช.กู่แก้ว'!B$3</f>
        <v>อุดรธานี</v>
      </c>
      <c r="C45" s="164" t="str">
        <f>'ตารางA กรอบ66  รพช.กู่แก้ว'!C$3</f>
        <v>กู่แก้ว</v>
      </c>
      <c r="D45" s="164" t="str">
        <f>'ตารางA กรอบ66  รพช.กู่แก้ว'!D$3</f>
        <v>บ้านจีต</v>
      </c>
      <c r="E45" s="164">
        <f>'ตารางA กรอบ66  รพช.กู่แก้ว'!E$3</f>
        <v>23061</v>
      </c>
      <c r="F45" s="164">
        <f>'ตารางA กรอบ66  รพช.กู่แก้ว'!F$3</f>
        <v>25058</v>
      </c>
      <c r="G45" s="164" t="str">
        <f>'ตารางA กรอบ66  รพช.กู่แก้ว'!G$3</f>
        <v>F3</v>
      </c>
      <c r="H45" s="164">
        <f>'ตารางA กรอบ66  รพช.กู่แก้ว'!H$3</f>
        <v>0</v>
      </c>
      <c r="I45" s="164" t="str">
        <f>'ตารางA กรอบ66  รพช.กู่แก้ว'!I$3</f>
        <v>&lt;30</v>
      </c>
      <c r="J45" s="165">
        <f>'ตารางA กรอบ66  รพช.กู่แก้ว'!J$3</f>
        <v>27.257999999999999</v>
      </c>
      <c r="K45" s="164" t="str">
        <f>'ตารางA กรอบ66  รพช.กู่แก้ว'!K$3</f>
        <v>รพช.</v>
      </c>
      <c r="L45" s="164" t="str">
        <f>'ตารางA กรอบ66  รพช.กู่แก้ว'!L$3</f>
        <v>รพ.กู่แก้ว</v>
      </c>
      <c r="M45" s="166">
        <v>11</v>
      </c>
      <c r="N45" s="167" t="s">
        <v>116</v>
      </c>
      <c r="O45" s="168" t="s">
        <v>138</v>
      </c>
      <c r="P45" s="168" t="s">
        <v>141</v>
      </c>
      <c r="Q45" s="169"/>
      <c r="R45" s="18">
        <v>0</v>
      </c>
      <c r="S45" s="170"/>
      <c r="T45" s="3"/>
      <c r="U45" s="171"/>
      <c r="V45" s="4"/>
      <c r="W45" s="4"/>
    </row>
    <row r="46" spans="1:23" ht="24.6" customHeight="1" x14ac:dyDescent="0.35">
      <c r="A46" s="164">
        <f>'ตารางA กรอบ66  รพช.กู่แก้ว'!A$3</f>
        <v>8</v>
      </c>
      <c r="B46" s="164" t="str">
        <f>'ตารางA กรอบ66  รพช.กู่แก้ว'!B$3</f>
        <v>อุดรธานี</v>
      </c>
      <c r="C46" s="164" t="str">
        <f>'ตารางA กรอบ66  รพช.กู่แก้ว'!C$3</f>
        <v>กู่แก้ว</v>
      </c>
      <c r="D46" s="164" t="str">
        <f>'ตารางA กรอบ66  รพช.กู่แก้ว'!D$3</f>
        <v>บ้านจีต</v>
      </c>
      <c r="E46" s="164">
        <f>'ตารางA กรอบ66  รพช.กู่แก้ว'!E$3</f>
        <v>23061</v>
      </c>
      <c r="F46" s="164">
        <f>'ตารางA กรอบ66  รพช.กู่แก้ว'!F$3</f>
        <v>25058</v>
      </c>
      <c r="G46" s="164" t="str">
        <f>'ตารางA กรอบ66  รพช.กู่แก้ว'!G$3</f>
        <v>F3</v>
      </c>
      <c r="H46" s="164">
        <f>'ตารางA กรอบ66  รพช.กู่แก้ว'!H$3</f>
        <v>0</v>
      </c>
      <c r="I46" s="164" t="str">
        <f>'ตารางA กรอบ66  รพช.กู่แก้ว'!I$3</f>
        <v>&lt;30</v>
      </c>
      <c r="J46" s="165">
        <f>'ตารางA กรอบ66  รพช.กู่แก้ว'!J$3</f>
        <v>27.257999999999999</v>
      </c>
      <c r="K46" s="164" t="str">
        <f>'ตารางA กรอบ66  รพช.กู่แก้ว'!K$3</f>
        <v>รพช.</v>
      </c>
      <c r="L46" s="164" t="str">
        <f>'ตารางA กรอบ66  รพช.กู่แก้ว'!L$3</f>
        <v>รพ.กู่แก้ว</v>
      </c>
      <c r="M46" s="166">
        <v>11</v>
      </c>
      <c r="N46" s="167" t="s">
        <v>116</v>
      </c>
      <c r="O46" s="168" t="s">
        <v>138</v>
      </c>
      <c r="P46" s="168" t="s">
        <v>141</v>
      </c>
      <c r="Q46" s="179" t="s">
        <v>13</v>
      </c>
      <c r="R46" s="18">
        <v>0</v>
      </c>
      <c r="S46" s="172"/>
      <c r="T46" s="3" t="s">
        <v>128</v>
      </c>
      <c r="U46" s="171"/>
      <c r="V46" s="4" t="str">
        <f>VLOOKUP($Q46,เทียบชื่อสายงาน!$B$2:$D$78,3,0)</f>
        <v>สายวิชาชีพ</v>
      </c>
      <c r="W46" s="4" t="str">
        <f>VLOOKUP($Q46,เทียบชื่อสายงาน!$B$2:$D$78,2,0)</f>
        <v>พยาบาลวิชาชีพ / พยาบาลเทคนิค</v>
      </c>
    </row>
    <row r="47" spans="1:23" ht="24.6" customHeight="1" x14ac:dyDescent="0.35">
      <c r="A47" s="164">
        <f>'ตารางA กรอบ66  รพช.กู่แก้ว'!A$3</f>
        <v>8</v>
      </c>
      <c r="B47" s="164" t="str">
        <f>'ตารางA กรอบ66  รพช.กู่แก้ว'!B$3</f>
        <v>อุดรธานี</v>
      </c>
      <c r="C47" s="164" t="str">
        <f>'ตารางA กรอบ66  รพช.กู่แก้ว'!C$3</f>
        <v>กู่แก้ว</v>
      </c>
      <c r="D47" s="164" t="str">
        <f>'ตารางA กรอบ66  รพช.กู่แก้ว'!D$3</f>
        <v>บ้านจีต</v>
      </c>
      <c r="E47" s="164">
        <f>'ตารางA กรอบ66  รพช.กู่แก้ว'!E$3</f>
        <v>23061</v>
      </c>
      <c r="F47" s="164">
        <f>'ตารางA กรอบ66  รพช.กู่แก้ว'!F$3</f>
        <v>25058</v>
      </c>
      <c r="G47" s="164" t="str">
        <f>'ตารางA กรอบ66  รพช.กู่แก้ว'!G$3</f>
        <v>F3</v>
      </c>
      <c r="H47" s="164">
        <f>'ตารางA กรอบ66  รพช.กู่แก้ว'!H$3</f>
        <v>0</v>
      </c>
      <c r="I47" s="164" t="str">
        <f>'ตารางA กรอบ66  รพช.กู่แก้ว'!I$3</f>
        <v>&lt;30</v>
      </c>
      <c r="J47" s="165">
        <f>'ตารางA กรอบ66  รพช.กู่แก้ว'!J$3</f>
        <v>27.257999999999999</v>
      </c>
      <c r="K47" s="164" t="str">
        <f>'ตารางA กรอบ66  รพช.กู่แก้ว'!K$3</f>
        <v>รพช.</v>
      </c>
      <c r="L47" s="164" t="str">
        <f>'ตารางA กรอบ66  รพช.กู่แก้ว'!L$3</f>
        <v>รพ.กู่แก้ว</v>
      </c>
      <c r="M47" s="166">
        <v>11</v>
      </c>
      <c r="N47" s="167" t="s">
        <v>116</v>
      </c>
      <c r="O47" s="168" t="s">
        <v>138</v>
      </c>
      <c r="P47" s="168" t="s">
        <v>141</v>
      </c>
      <c r="Q47" s="182" t="s">
        <v>142</v>
      </c>
      <c r="R47" s="18">
        <v>0</v>
      </c>
      <c r="S47" s="182"/>
      <c r="T47" s="3"/>
      <c r="U47" s="171"/>
      <c r="V47" s="4" t="str">
        <f>VLOOKUP($Q47,เทียบชื่อสายงาน!$B$2:$D$78,3,0)</f>
        <v>สายวิชาชีพ</v>
      </c>
      <c r="W47" s="4" t="str">
        <f>VLOOKUP($Q47,เทียบชื่อสายงาน!$B$2:$D$78,2,0)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</row>
    <row r="48" spans="1:23" x14ac:dyDescent="0.35">
      <c r="A48" s="164">
        <f>'ตารางA กรอบ66  รพช.กู่แก้ว'!A$3</f>
        <v>8</v>
      </c>
      <c r="B48" s="164" t="str">
        <f>'ตารางA กรอบ66  รพช.กู่แก้ว'!B$3</f>
        <v>อุดรธานี</v>
      </c>
      <c r="C48" s="164" t="str">
        <f>'ตารางA กรอบ66  รพช.กู่แก้ว'!C$3</f>
        <v>กู่แก้ว</v>
      </c>
      <c r="D48" s="164" t="str">
        <f>'ตารางA กรอบ66  รพช.กู่แก้ว'!D$3</f>
        <v>บ้านจีต</v>
      </c>
      <c r="E48" s="164">
        <f>'ตารางA กรอบ66  รพช.กู่แก้ว'!E$3</f>
        <v>23061</v>
      </c>
      <c r="F48" s="164">
        <f>'ตารางA กรอบ66  รพช.กู่แก้ว'!F$3</f>
        <v>25058</v>
      </c>
      <c r="G48" s="164" t="str">
        <f>'ตารางA กรอบ66  รพช.กู่แก้ว'!G$3</f>
        <v>F3</v>
      </c>
      <c r="H48" s="164">
        <f>'ตารางA กรอบ66  รพช.กู่แก้ว'!H$3</f>
        <v>0</v>
      </c>
      <c r="I48" s="164" t="str">
        <f>'ตารางA กรอบ66  รพช.กู่แก้ว'!I$3</f>
        <v>&lt;30</v>
      </c>
      <c r="J48" s="165">
        <f>'ตารางA กรอบ66  รพช.กู่แก้ว'!J$3</f>
        <v>27.257999999999999</v>
      </c>
      <c r="K48" s="164" t="str">
        <f>'ตารางA กรอบ66  รพช.กู่แก้ว'!K$3</f>
        <v>รพช.</v>
      </c>
      <c r="L48" s="164" t="str">
        <f>'ตารางA กรอบ66  รพช.กู่แก้ว'!L$3</f>
        <v>รพ.กู่แก้ว</v>
      </c>
      <c r="M48" s="166">
        <v>11</v>
      </c>
      <c r="N48" s="167" t="s">
        <v>116</v>
      </c>
      <c r="O48" s="168" t="s">
        <v>138</v>
      </c>
      <c r="P48" s="168" t="s">
        <v>143</v>
      </c>
      <c r="Q48" s="169"/>
      <c r="R48" s="18">
        <v>0</v>
      </c>
      <c r="S48" s="170"/>
      <c r="T48" s="4"/>
      <c r="U48" s="171"/>
      <c r="V48" s="4"/>
      <c r="W48" s="4"/>
    </row>
    <row r="49" spans="1:23" ht="24.6" customHeight="1" x14ac:dyDescent="0.35">
      <c r="A49" s="164">
        <f>'ตารางA กรอบ66  รพช.กู่แก้ว'!A$3</f>
        <v>8</v>
      </c>
      <c r="B49" s="164" t="str">
        <f>'ตารางA กรอบ66  รพช.กู่แก้ว'!B$3</f>
        <v>อุดรธานี</v>
      </c>
      <c r="C49" s="164" t="str">
        <f>'ตารางA กรอบ66  รพช.กู่แก้ว'!C$3</f>
        <v>กู่แก้ว</v>
      </c>
      <c r="D49" s="164" t="str">
        <f>'ตารางA กรอบ66  รพช.กู่แก้ว'!D$3</f>
        <v>บ้านจีต</v>
      </c>
      <c r="E49" s="164">
        <f>'ตารางA กรอบ66  รพช.กู่แก้ว'!E$3</f>
        <v>23061</v>
      </c>
      <c r="F49" s="164">
        <f>'ตารางA กรอบ66  รพช.กู่แก้ว'!F$3</f>
        <v>25058</v>
      </c>
      <c r="G49" s="164" t="str">
        <f>'ตารางA กรอบ66  รพช.กู่แก้ว'!G$3</f>
        <v>F3</v>
      </c>
      <c r="H49" s="164">
        <f>'ตารางA กรอบ66  รพช.กู่แก้ว'!H$3</f>
        <v>0</v>
      </c>
      <c r="I49" s="164" t="str">
        <f>'ตารางA กรอบ66  รพช.กู่แก้ว'!I$3</f>
        <v>&lt;30</v>
      </c>
      <c r="J49" s="165">
        <f>'ตารางA กรอบ66  รพช.กู่แก้ว'!J$3</f>
        <v>27.257999999999999</v>
      </c>
      <c r="K49" s="164" t="str">
        <f>'ตารางA กรอบ66  รพช.กู่แก้ว'!K$3</f>
        <v>รพช.</v>
      </c>
      <c r="L49" s="164" t="str">
        <f>'ตารางA กรอบ66  รพช.กู่แก้ว'!L$3</f>
        <v>รพ.กู่แก้ว</v>
      </c>
      <c r="M49" s="166">
        <v>11</v>
      </c>
      <c r="N49" s="167" t="s">
        <v>116</v>
      </c>
      <c r="O49" s="168" t="s">
        <v>138</v>
      </c>
      <c r="P49" s="168" t="s">
        <v>143</v>
      </c>
      <c r="Q49" s="179" t="s">
        <v>13</v>
      </c>
      <c r="R49" s="18">
        <v>0</v>
      </c>
      <c r="S49" s="172"/>
      <c r="T49" s="3" t="s">
        <v>128</v>
      </c>
      <c r="U49" s="171"/>
      <c r="V49" s="4" t="str">
        <f>VLOOKUP($Q49,เทียบชื่อสายงาน!$B$2:$D$78,3,0)</f>
        <v>สายวิชาชีพ</v>
      </c>
      <c r="W49" s="4" t="str">
        <f>VLOOKUP($Q49,เทียบชื่อสายงาน!$B$2:$D$78,2,0)</f>
        <v>พยาบาลวิชาชีพ / พยาบาลเทคนิค</v>
      </c>
    </row>
    <row r="50" spans="1:23" x14ac:dyDescent="0.35">
      <c r="A50" s="164">
        <f>'ตารางA กรอบ66  รพช.กู่แก้ว'!A$3</f>
        <v>8</v>
      </c>
      <c r="B50" s="164" t="str">
        <f>'ตารางA กรอบ66  รพช.กู่แก้ว'!B$3</f>
        <v>อุดรธานี</v>
      </c>
      <c r="C50" s="164" t="str">
        <f>'ตารางA กรอบ66  รพช.กู่แก้ว'!C$3</f>
        <v>กู่แก้ว</v>
      </c>
      <c r="D50" s="164" t="str">
        <f>'ตารางA กรอบ66  รพช.กู่แก้ว'!D$3</f>
        <v>บ้านจีต</v>
      </c>
      <c r="E50" s="164">
        <f>'ตารางA กรอบ66  รพช.กู่แก้ว'!E$3</f>
        <v>23061</v>
      </c>
      <c r="F50" s="164">
        <f>'ตารางA กรอบ66  รพช.กู่แก้ว'!F$3</f>
        <v>25058</v>
      </c>
      <c r="G50" s="164" t="str">
        <f>'ตารางA กรอบ66  รพช.กู่แก้ว'!G$3</f>
        <v>F3</v>
      </c>
      <c r="H50" s="164">
        <f>'ตารางA กรอบ66  รพช.กู่แก้ว'!H$3</f>
        <v>0</v>
      </c>
      <c r="I50" s="164" t="str">
        <f>'ตารางA กรอบ66  รพช.กู่แก้ว'!I$3</f>
        <v>&lt;30</v>
      </c>
      <c r="J50" s="165">
        <f>'ตารางA กรอบ66  รพช.กู่แก้ว'!J$3</f>
        <v>27.257999999999999</v>
      </c>
      <c r="K50" s="164" t="str">
        <f>'ตารางA กรอบ66  รพช.กู่แก้ว'!K$3</f>
        <v>รพช.</v>
      </c>
      <c r="L50" s="164" t="str">
        <f>'ตารางA กรอบ66  รพช.กู่แก้ว'!L$3</f>
        <v>รพ.กู่แก้ว</v>
      </c>
      <c r="M50" s="166">
        <v>11</v>
      </c>
      <c r="N50" s="167" t="s">
        <v>116</v>
      </c>
      <c r="O50" s="168" t="s">
        <v>138</v>
      </c>
      <c r="P50" s="168" t="s">
        <v>144</v>
      </c>
      <c r="Q50" s="169"/>
      <c r="R50" s="18">
        <v>0</v>
      </c>
      <c r="S50" s="170"/>
      <c r="T50" s="3"/>
      <c r="U50" s="171"/>
      <c r="V50" s="4"/>
      <c r="W50" s="4"/>
    </row>
    <row r="51" spans="1:23" ht="24.6" customHeight="1" x14ac:dyDescent="0.35">
      <c r="A51" s="164">
        <f>'ตารางA กรอบ66  รพช.กู่แก้ว'!A$3</f>
        <v>8</v>
      </c>
      <c r="B51" s="164" t="str">
        <f>'ตารางA กรอบ66  รพช.กู่แก้ว'!B$3</f>
        <v>อุดรธานี</v>
      </c>
      <c r="C51" s="164" t="str">
        <f>'ตารางA กรอบ66  รพช.กู่แก้ว'!C$3</f>
        <v>กู่แก้ว</v>
      </c>
      <c r="D51" s="164" t="str">
        <f>'ตารางA กรอบ66  รพช.กู่แก้ว'!D$3</f>
        <v>บ้านจีต</v>
      </c>
      <c r="E51" s="164">
        <f>'ตารางA กรอบ66  รพช.กู่แก้ว'!E$3</f>
        <v>23061</v>
      </c>
      <c r="F51" s="164">
        <f>'ตารางA กรอบ66  รพช.กู่แก้ว'!F$3</f>
        <v>25058</v>
      </c>
      <c r="G51" s="164" t="str">
        <f>'ตารางA กรอบ66  รพช.กู่แก้ว'!G$3</f>
        <v>F3</v>
      </c>
      <c r="H51" s="164">
        <f>'ตารางA กรอบ66  รพช.กู่แก้ว'!H$3</f>
        <v>0</v>
      </c>
      <c r="I51" s="164" t="str">
        <f>'ตารางA กรอบ66  รพช.กู่แก้ว'!I$3</f>
        <v>&lt;30</v>
      </c>
      <c r="J51" s="165">
        <f>'ตารางA กรอบ66  รพช.กู่แก้ว'!J$3</f>
        <v>27.257999999999999</v>
      </c>
      <c r="K51" s="164" t="str">
        <f>'ตารางA กรอบ66  รพช.กู่แก้ว'!K$3</f>
        <v>รพช.</v>
      </c>
      <c r="L51" s="164" t="str">
        <f>'ตารางA กรอบ66  รพช.กู่แก้ว'!L$3</f>
        <v>รพ.กู่แก้ว</v>
      </c>
      <c r="M51" s="166">
        <v>11</v>
      </c>
      <c r="N51" s="167" t="s">
        <v>116</v>
      </c>
      <c r="O51" s="168" t="s">
        <v>138</v>
      </c>
      <c r="P51" s="168" t="s">
        <v>144</v>
      </c>
      <c r="Q51" s="179" t="s">
        <v>13</v>
      </c>
      <c r="R51" s="18">
        <v>0</v>
      </c>
      <c r="S51" s="172"/>
      <c r="T51" s="3" t="s">
        <v>128</v>
      </c>
      <c r="U51" s="171"/>
      <c r="V51" s="4" t="str">
        <f>VLOOKUP($Q51,เทียบชื่อสายงาน!$B$2:$D$78,3,0)</f>
        <v>สายวิชาชีพ</v>
      </c>
      <c r="W51" s="4" t="str">
        <f>VLOOKUP($Q51,เทียบชื่อสายงาน!$B$2:$D$78,2,0)</f>
        <v>พยาบาลวิชาชีพ / พยาบาลเทคนิค</v>
      </c>
    </row>
    <row r="52" spans="1:23" x14ac:dyDescent="0.35">
      <c r="A52" s="164">
        <f>'ตารางA กรอบ66  รพช.กู่แก้ว'!A$3</f>
        <v>8</v>
      </c>
      <c r="B52" s="164" t="str">
        <f>'ตารางA กรอบ66  รพช.กู่แก้ว'!B$3</f>
        <v>อุดรธานี</v>
      </c>
      <c r="C52" s="164" t="str">
        <f>'ตารางA กรอบ66  รพช.กู่แก้ว'!C$3</f>
        <v>กู่แก้ว</v>
      </c>
      <c r="D52" s="164" t="str">
        <f>'ตารางA กรอบ66  รพช.กู่แก้ว'!D$3</f>
        <v>บ้านจีต</v>
      </c>
      <c r="E52" s="164">
        <f>'ตารางA กรอบ66  รพช.กู่แก้ว'!E$3</f>
        <v>23061</v>
      </c>
      <c r="F52" s="164">
        <f>'ตารางA กรอบ66  รพช.กู่แก้ว'!F$3</f>
        <v>25058</v>
      </c>
      <c r="G52" s="164" t="str">
        <f>'ตารางA กรอบ66  รพช.กู่แก้ว'!G$3</f>
        <v>F3</v>
      </c>
      <c r="H52" s="164">
        <f>'ตารางA กรอบ66  รพช.กู่แก้ว'!H$3</f>
        <v>0</v>
      </c>
      <c r="I52" s="164" t="str">
        <f>'ตารางA กรอบ66  รพช.กู่แก้ว'!I$3</f>
        <v>&lt;30</v>
      </c>
      <c r="J52" s="165">
        <f>'ตารางA กรอบ66  รพช.กู่แก้ว'!J$3</f>
        <v>27.257999999999999</v>
      </c>
      <c r="K52" s="164" t="str">
        <f>'ตารางA กรอบ66  รพช.กู่แก้ว'!K$3</f>
        <v>รพช.</v>
      </c>
      <c r="L52" s="164" t="str">
        <f>'ตารางA กรอบ66  รพช.กู่แก้ว'!L$3</f>
        <v>รพ.กู่แก้ว</v>
      </c>
      <c r="M52" s="166">
        <v>11</v>
      </c>
      <c r="N52" s="167" t="s">
        <v>116</v>
      </c>
      <c r="O52" s="168" t="s">
        <v>138</v>
      </c>
      <c r="P52" s="168" t="s">
        <v>145</v>
      </c>
      <c r="Q52" s="169"/>
      <c r="R52" s="18">
        <v>0</v>
      </c>
      <c r="S52" s="170"/>
      <c r="T52" s="3"/>
      <c r="U52" s="171"/>
      <c r="V52" s="4"/>
      <c r="W52" s="4"/>
    </row>
    <row r="53" spans="1:23" ht="24.6" customHeight="1" x14ac:dyDescent="0.35">
      <c r="A53" s="164">
        <f>'ตารางA กรอบ66  รพช.กู่แก้ว'!A$3</f>
        <v>8</v>
      </c>
      <c r="B53" s="164" t="str">
        <f>'ตารางA กรอบ66  รพช.กู่แก้ว'!B$3</f>
        <v>อุดรธานี</v>
      </c>
      <c r="C53" s="164" t="str">
        <f>'ตารางA กรอบ66  รพช.กู่แก้ว'!C$3</f>
        <v>กู่แก้ว</v>
      </c>
      <c r="D53" s="164" t="str">
        <f>'ตารางA กรอบ66  รพช.กู่แก้ว'!D$3</f>
        <v>บ้านจีต</v>
      </c>
      <c r="E53" s="164">
        <f>'ตารางA กรอบ66  รพช.กู่แก้ว'!E$3</f>
        <v>23061</v>
      </c>
      <c r="F53" s="164">
        <f>'ตารางA กรอบ66  รพช.กู่แก้ว'!F$3</f>
        <v>25058</v>
      </c>
      <c r="G53" s="164" t="str">
        <f>'ตารางA กรอบ66  รพช.กู่แก้ว'!G$3</f>
        <v>F3</v>
      </c>
      <c r="H53" s="164">
        <f>'ตารางA กรอบ66  รพช.กู่แก้ว'!H$3</f>
        <v>0</v>
      </c>
      <c r="I53" s="164" t="str">
        <f>'ตารางA กรอบ66  รพช.กู่แก้ว'!I$3</f>
        <v>&lt;30</v>
      </c>
      <c r="J53" s="165">
        <f>'ตารางA กรอบ66  รพช.กู่แก้ว'!J$3</f>
        <v>27.257999999999999</v>
      </c>
      <c r="K53" s="164" t="str">
        <f>'ตารางA กรอบ66  รพช.กู่แก้ว'!K$3</f>
        <v>รพช.</v>
      </c>
      <c r="L53" s="164" t="str">
        <f>'ตารางA กรอบ66  รพช.กู่แก้ว'!L$3</f>
        <v>รพ.กู่แก้ว</v>
      </c>
      <c r="M53" s="166">
        <v>11</v>
      </c>
      <c r="N53" s="167" t="s">
        <v>116</v>
      </c>
      <c r="O53" s="168" t="s">
        <v>138</v>
      </c>
      <c r="P53" s="168" t="s">
        <v>145</v>
      </c>
      <c r="Q53" s="179" t="s">
        <v>13</v>
      </c>
      <c r="R53" s="18">
        <v>0</v>
      </c>
      <c r="S53" s="172"/>
      <c r="T53" s="3" t="s">
        <v>128</v>
      </c>
      <c r="U53" s="171"/>
      <c r="V53" s="4" t="str">
        <f>VLOOKUP($Q53,เทียบชื่อสายงาน!$B$2:$D$78,3,0)</f>
        <v>สายวิชาชีพ</v>
      </c>
      <c r="W53" s="4" t="str">
        <f>VLOOKUP($Q53,เทียบชื่อสายงาน!$B$2:$D$78,2,0)</f>
        <v>พยาบาลวิชาชีพ / พยาบาลเทคนิค</v>
      </c>
    </row>
    <row r="54" spans="1:23" x14ac:dyDescent="0.35">
      <c r="A54" s="164">
        <f>'ตารางA กรอบ66  รพช.กู่แก้ว'!A$3</f>
        <v>8</v>
      </c>
      <c r="B54" s="164" t="str">
        <f>'ตารางA กรอบ66  รพช.กู่แก้ว'!B$3</f>
        <v>อุดรธานี</v>
      </c>
      <c r="C54" s="164" t="str">
        <f>'ตารางA กรอบ66  รพช.กู่แก้ว'!C$3</f>
        <v>กู่แก้ว</v>
      </c>
      <c r="D54" s="164" t="str">
        <f>'ตารางA กรอบ66  รพช.กู่แก้ว'!D$3</f>
        <v>บ้านจีต</v>
      </c>
      <c r="E54" s="164">
        <f>'ตารางA กรอบ66  รพช.กู่แก้ว'!E$3</f>
        <v>23061</v>
      </c>
      <c r="F54" s="164">
        <f>'ตารางA กรอบ66  รพช.กู่แก้ว'!F$3</f>
        <v>25058</v>
      </c>
      <c r="G54" s="164" t="str">
        <f>'ตารางA กรอบ66  รพช.กู่แก้ว'!G$3</f>
        <v>F3</v>
      </c>
      <c r="H54" s="164">
        <f>'ตารางA กรอบ66  รพช.กู่แก้ว'!H$3</f>
        <v>0</v>
      </c>
      <c r="I54" s="164" t="str">
        <f>'ตารางA กรอบ66  รพช.กู่แก้ว'!I$3</f>
        <v>&lt;30</v>
      </c>
      <c r="J54" s="165">
        <f>'ตารางA กรอบ66  รพช.กู่แก้ว'!J$3</f>
        <v>27.257999999999999</v>
      </c>
      <c r="K54" s="164" t="str">
        <f>'ตารางA กรอบ66  รพช.กู่แก้ว'!K$3</f>
        <v>รพช.</v>
      </c>
      <c r="L54" s="164" t="str">
        <f>'ตารางA กรอบ66  รพช.กู่แก้ว'!L$3</f>
        <v>รพ.กู่แก้ว</v>
      </c>
      <c r="M54" s="166">
        <v>11</v>
      </c>
      <c r="N54" s="167" t="s">
        <v>116</v>
      </c>
      <c r="O54" s="168" t="s">
        <v>138</v>
      </c>
      <c r="P54" s="168" t="s">
        <v>146</v>
      </c>
      <c r="Q54" s="169"/>
      <c r="R54" s="18">
        <v>0</v>
      </c>
      <c r="S54" s="170"/>
      <c r="T54" s="3"/>
      <c r="U54" s="171"/>
      <c r="V54" s="4"/>
      <c r="W54" s="4"/>
    </row>
    <row r="55" spans="1:23" ht="24.6" customHeight="1" x14ac:dyDescent="0.35">
      <c r="A55" s="164">
        <f>'ตารางA กรอบ66  รพช.กู่แก้ว'!A$3</f>
        <v>8</v>
      </c>
      <c r="B55" s="164" t="str">
        <f>'ตารางA กรอบ66  รพช.กู่แก้ว'!B$3</f>
        <v>อุดรธานี</v>
      </c>
      <c r="C55" s="164" t="str">
        <f>'ตารางA กรอบ66  รพช.กู่แก้ว'!C$3</f>
        <v>กู่แก้ว</v>
      </c>
      <c r="D55" s="164" t="str">
        <f>'ตารางA กรอบ66  รพช.กู่แก้ว'!D$3</f>
        <v>บ้านจีต</v>
      </c>
      <c r="E55" s="164">
        <f>'ตารางA กรอบ66  รพช.กู่แก้ว'!E$3</f>
        <v>23061</v>
      </c>
      <c r="F55" s="164">
        <f>'ตารางA กรอบ66  รพช.กู่แก้ว'!F$3</f>
        <v>25058</v>
      </c>
      <c r="G55" s="164" t="str">
        <f>'ตารางA กรอบ66  รพช.กู่แก้ว'!G$3</f>
        <v>F3</v>
      </c>
      <c r="H55" s="164">
        <f>'ตารางA กรอบ66  รพช.กู่แก้ว'!H$3</f>
        <v>0</v>
      </c>
      <c r="I55" s="164" t="str">
        <f>'ตารางA กรอบ66  รพช.กู่แก้ว'!I$3</f>
        <v>&lt;30</v>
      </c>
      <c r="J55" s="165">
        <f>'ตารางA กรอบ66  รพช.กู่แก้ว'!J$3</f>
        <v>27.257999999999999</v>
      </c>
      <c r="K55" s="164" t="str">
        <f>'ตารางA กรอบ66  รพช.กู่แก้ว'!K$3</f>
        <v>รพช.</v>
      </c>
      <c r="L55" s="164" t="str">
        <f>'ตารางA กรอบ66  รพช.กู่แก้ว'!L$3</f>
        <v>รพ.กู่แก้ว</v>
      </c>
      <c r="M55" s="166">
        <v>11</v>
      </c>
      <c r="N55" s="167" t="s">
        <v>116</v>
      </c>
      <c r="O55" s="168" t="s">
        <v>138</v>
      </c>
      <c r="P55" s="168" t="s">
        <v>146</v>
      </c>
      <c r="Q55" s="179" t="s">
        <v>13</v>
      </c>
      <c r="R55" s="18">
        <v>0</v>
      </c>
      <c r="S55" s="172"/>
      <c r="T55" s="3" t="s">
        <v>128</v>
      </c>
      <c r="U55" s="171"/>
      <c r="V55" s="4" t="str">
        <f>VLOOKUP($Q55,เทียบชื่อสายงาน!$B$2:$D$78,3,0)</f>
        <v>สายวิชาชีพ</v>
      </c>
      <c r="W55" s="4" t="str">
        <f>VLOOKUP($Q55,เทียบชื่อสายงาน!$B$2:$D$78,2,0)</f>
        <v>พยาบาลวิชาชีพ / พยาบาลเทคนิค</v>
      </c>
    </row>
    <row r="56" spans="1:23" x14ac:dyDescent="0.35">
      <c r="A56" s="164">
        <f>'ตารางA กรอบ66  รพช.กู่แก้ว'!A$3</f>
        <v>8</v>
      </c>
      <c r="B56" s="164" t="str">
        <f>'ตารางA กรอบ66  รพช.กู่แก้ว'!B$3</f>
        <v>อุดรธานี</v>
      </c>
      <c r="C56" s="164" t="str">
        <f>'ตารางA กรอบ66  รพช.กู่แก้ว'!C$3</f>
        <v>กู่แก้ว</v>
      </c>
      <c r="D56" s="164" t="str">
        <f>'ตารางA กรอบ66  รพช.กู่แก้ว'!D$3</f>
        <v>บ้านจีต</v>
      </c>
      <c r="E56" s="164">
        <f>'ตารางA กรอบ66  รพช.กู่แก้ว'!E$3</f>
        <v>23061</v>
      </c>
      <c r="F56" s="164">
        <f>'ตารางA กรอบ66  รพช.กู่แก้ว'!F$3</f>
        <v>25058</v>
      </c>
      <c r="G56" s="164" t="str">
        <f>'ตารางA กรอบ66  รพช.กู่แก้ว'!G$3</f>
        <v>F3</v>
      </c>
      <c r="H56" s="164">
        <f>'ตารางA กรอบ66  รพช.กู่แก้ว'!H$3</f>
        <v>0</v>
      </c>
      <c r="I56" s="164" t="str">
        <f>'ตารางA กรอบ66  รพช.กู่แก้ว'!I$3</f>
        <v>&lt;30</v>
      </c>
      <c r="J56" s="165">
        <f>'ตารางA กรอบ66  รพช.กู่แก้ว'!J$3</f>
        <v>27.257999999999999</v>
      </c>
      <c r="K56" s="164" t="str">
        <f>'ตารางA กรอบ66  รพช.กู่แก้ว'!K$3</f>
        <v>รพช.</v>
      </c>
      <c r="L56" s="164" t="str">
        <f>'ตารางA กรอบ66  รพช.กู่แก้ว'!L$3</f>
        <v>รพ.กู่แก้ว</v>
      </c>
      <c r="M56" s="166">
        <v>11</v>
      </c>
      <c r="N56" s="167" t="s">
        <v>116</v>
      </c>
      <c r="O56" s="168" t="s">
        <v>138</v>
      </c>
      <c r="P56" s="168" t="s">
        <v>147</v>
      </c>
      <c r="Q56" s="169"/>
      <c r="R56" s="18">
        <v>0</v>
      </c>
      <c r="S56" s="170"/>
      <c r="T56" s="3"/>
      <c r="U56" s="171"/>
      <c r="V56" s="4"/>
      <c r="W56" s="4"/>
    </row>
    <row r="57" spans="1:23" ht="24.6" customHeight="1" x14ac:dyDescent="0.35">
      <c r="A57" s="164">
        <f>'ตารางA กรอบ66  รพช.กู่แก้ว'!A$3</f>
        <v>8</v>
      </c>
      <c r="B57" s="164" t="str">
        <f>'ตารางA กรอบ66  รพช.กู่แก้ว'!B$3</f>
        <v>อุดรธานี</v>
      </c>
      <c r="C57" s="164" t="str">
        <f>'ตารางA กรอบ66  รพช.กู่แก้ว'!C$3</f>
        <v>กู่แก้ว</v>
      </c>
      <c r="D57" s="164" t="str">
        <f>'ตารางA กรอบ66  รพช.กู่แก้ว'!D$3</f>
        <v>บ้านจีต</v>
      </c>
      <c r="E57" s="164">
        <f>'ตารางA กรอบ66  รพช.กู่แก้ว'!E$3</f>
        <v>23061</v>
      </c>
      <c r="F57" s="164">
        <f>'ตารางA กรอบ66  รพช.กู่แก้ว'!F$3</f>
        <v>25058</v>
      </c>
      <c r="G57" s="164" t="str">
        <f>'ตารางA กรอบ66  รพช.กู่แก้ว'!G$3</f>
        <v>F3</v>
      </c>
      <c r="H57" s="164">
        <f>'ตารางA กรอบ66  รพช.กู่แก้ว'!H$3</f>
        <v>0</v>
      </c>
      <c r="I57" s="164" t="str">
        <f>'ตารางA กรอบ66  รพช.กู่แก้ว'!I$3</f>
        <v>&lt;30</v>
      </c>
      <c r="J57" s="165">
        <f>'ตารางA กรอบ66  รพช.กู่แก้ว'!J$3</f>
        <v>27.257999999999999</v>
      </c>
      <c r="K57" s="164" t="str">
        <f>'ตารางA กรอบ66  รพช.กู่แก้ว'!K$3</f>
        <v>รพช.</v>
      </c>
      <c r="L57" s="164" t="str">
        <f>'ตารางA กรอบ66  รพช.กู่แก้ว'!L$3</f>
        <v>รพ.กู่แก้ว</v>
      </c>
      <c r="M57" s="166">
        <v>11</v>
      </c>
      <c r="N57" s="167" t="s">
        <v>116</v>
      </c>
      <c r="O57" s="168" t="s">
        <v>138</v>
      </c>
      <c r="P57" s="168" t="s">
        <v>147</v>
      </c>
      <c r="Q57" s="179" t="s">
        <v>13</v>
      </c>
      <c r="R57" s="18">
        <v>0</v>
      </c>
      <c r="S57" s="172"/>
      <c r="T57" s="3" t="s">
        <v>128</v>
      </c>
      <c r="U57" s="171"/>
      <c r="V57" s="4" t="str">
        <f>VLOOKUP($Q57,เทียบชื่อสายงาน!$B$2:$D$78,3,0)</f>
        <v>สายวิชาชีพ</v>
      </c>
      <c r="W57" s="4" t="str">
        <f>VLOOKUP($Q57,เทียบชื่อสายงาน!$B$2:$D$78,2,0)</f>
        <v>พยาบาลวิชาชีพ / พยาบาลเทคนิค</v>
      </c>
    </row>
    <row r="58" spans="1:23" x14ac:dyDescent="0.35">
      <c r="A58" s="164">
        <f>'ตารางA กรอบ66  รพช.กู่แก้ว'!A$3</f>
        <v>8</v>
      </c>
      <c r="B58" s="164" t="str">
        <f>'ตารางA กรอบ66  รพช.กู่แก้ว'!B$3</f>
        <v>อุดรธานี</v>
      </c>
      <c r="C58" s="164" t="str">
        <f>'ตารางA กรอบ66  รพช.กู่แก้ว'!C$3</f>
        <v>กู่แก้ว</v>
      </c>
      <c r="D58" s="164" t="str">
        <f>'ตารางA กรอบ66  รพช.กู่แก้ว'!D$3</f>
        <v>บ้านจีต</v>
      </c>
      <c r="E58" s="164">
        <f>'ตารางA กรอบ66  รพช.กู่แก้ว'!E$3</f>
        <v>23061</v>
      </c>
      <c r="F58" s="164">
        <f>'ตารางA กรอบ66  รพช.กู่แก้ว'!F$3</f>
        <v>25058</v>
      </c>
      <c r="G58" s="164" t="str">
        <f>'ตารางA กรอบ66  รพช.กู่แก้ว'!G$3</f>
        <v>F3</v>
      </c>
      <c r="H58" s="164">
        <f>'ตารางA กรอบ66  รพช.กู่แก้ว'!H$3</f>
        <v>0</v>
      </c>
      <c r="I58" s="164" t="str">
        <f>'ตารางA กรอบ66  รพช.กู่แก้ว'!I$3</f>
        <v>&lt;30</v>
      </c>
      <c r="J58" s="165">
        <f>'ตารางA กรอบ66  รพช.กู่แก้ว'!J$3</f>
        <v>27.257999999999999</v>
      </c>
      <c r="K58" s="164" t="str">
        <f>'ตารางA กรอบ66  รพช.กู่แก้ว'!K$3</f>
        <v>รพช.</v>
      </c>
      <c r="L58" s="164" t="str">
        <f>'ตารางA กรอบ66  รพช.กู่แก้ว'!L$3</f>
        <v>รพ.กู่แก้ว</v>
      </c>
      <c r="M58" s="166">
        <v>11</v>
      </c>
      <c r="N58" s="167" t="s">
        <v>116</v>
      </c>
      <c r="O58" s="168" t="s">
        <v>138</v>
      </c>
      <c r="P58" s="168" t="s">
        <v>148</v>
      </c>
      <c r="Q58" s="169"/>
      <c r="R58" s="18">
        <v>0</v>
      </c>
      <c r="S58" s="170"/>
      <c r="T58" s="3"/>
      <c r="U58" s="171"/>
      <c r="V58" s="4"/>
      <c r="W58" s="4"/>
    </row>
    <row r="59" spans="1:23" x14ac:dyDescent="0.35">
      <c r="A59" s="164">
        <f>'ตารางA กรอบ66  รพช.กู่แก้ว'!A$3</f>
        <v>8</v>
      </c>
      <c r="B59" s="164" t="str">
        <f>'ตารางA กรอบ66  รพช.กู่แก้ว'!B$3</f>
        <v>อุดรธานี</v>
      </c>
      <c r="C59" s="164" t="str">
        <f>'ตารางA กรอบ66  รพช.กู่แก้ว'!C$3</f>
        <v>กู่แก้ว</v>
      </c>
      <c r="D59" s="164" t="str">
        <f>'ตารางA กรอบ66  รพช.กู่แก้ว'!D$3</f>
        <v>บ้านจีต</v>
      </c>
      <c r="E59" s="164">
        <f>'ตารางA กรอบ66  รพช.กู่แก้ว'!E$3</f>
        <v>23061</v>
      </c>
      <c r="F59" s="164">
        <f>'ตารางA กรอบ66  รพช.กู่แก้ว'!F$3</f>
        <v>25058</v>
      </c>
      <c r="G59" s="164" t="str">
        <f>'ตารางA กรอบ66  รพช.กู่แก้ว'!G$3</f>
        <v>F3</v>
      </c>
      <c r="H59" s="164">
        <f>'ตารางA กรอบ66  รพช.กู่แก้ว'!H$3</f>
        <v>0</v>
      </c>
      <c r="I59" s="164" t="str">
        <f>'ตารางA กรอบ66  รพช.กู่แก้ว'!I$3</f>
        <v>&lt;30</v>
      </c>
      <c r="J59" s="165">
        <f>'ตารางA กรอบ66  รพช.กู่แก้ว'!J$3</f>
        <v>27.257999999999999</v>
      </c>
      <c r="K59" s="164" t="str">
        <f>'ตารางA กรอบ66  รพช.กู่แก้ว'!K$3</f>
        <v>รพช.</v>
      </c>
      <c r="L59" s="164" t="str">
        <f>'ตารางA กรอบ66  รพช.กู่แก้ว'!L$3</f>
        <v>รพ.กู่แก้ว</v>
      </c>
      <c r="M59" s="166">
        <v>11</v>
      </c>
      <c r="N59" s="167" t="s">
        <v>116</v>
      </c>
      <c r="O59" s="168" t="s">
        <v>138</v>
      </c>
      <c r="P59" s="168" t="s">
        <v>148</v>
      </c>
      <c r="Q59" s="178" t="s">
        <v>11</v>
      </c>
      <c r="R59" s="18">
        <v>0</v>
      </c>
      <c r="S59" s="172"/>
      <c r="T59" s="3" t="s">
        <v>128</v>
      </c>
      <c r="U59" s="171"/>
      <c r="V59" s="4" t="str">
        <f>VLOOKUP($Q59,เทียบชื่อสายงาน!$B$2:$D$78,3,0)</f>
        <v>สายวิชาชีพ</v>
      </c>
      <c r="W59" s="4" t="str">
        <f>VLOOKUP($Q59,เทียบชื่อสายงาน!$B$2:$D$78,2,0)</f>
        <v>พยาบาลวิชาชีพ / พยาบาลเทคนิค</v>
      </c>
    </row>
    <row r="60" spans="1:23" x14ac:dyDescent="0.35">
      <c r="A60" s="164">
        <f>'ตารางA กรอบ66  รพช.กู่แก้ว'!A$3</f>
        <v>8</v>
      </c>
      <c r="B60" s="164" t="str">
        <f>'ตารางA กรอบ66  รพช.กู่แก้ว'!B$3</f>
        <v>อุดรธานี</v>
      </c>
      <c r="C60" s="164" t="str">
        <f>'ตารางA กรอบ66  รพช.กู่แก้ว'!C$3</f>
        <v>กู่แก้ว</v>
      </c>
      <c r="D60" s="164" t="str">
        <f>'ตารางA กรอบ66  รพช.กู่แก้ว'!D$3</f>
        <v>บ้านจีต</v>
      </c>
      <c r="E60" s="164">
        <f>'ตารางA กรอบ66  รพช.กู่แก้ว'!E$3</f>
        <v>23061</v>
      </c>
      <c r="F60" s="164">
        <f>'ตารางA กรอบ66  รพช.กู่แก้ว'!F$3</f>
        <v>25058</v>
      </c>
      <c r="G60" s="164" t="str">
        <f>'ตารางA กรอบ66  รพช.กู่แก้ว'!G$3</f>
        <v>F3</v>
      </c>
      <c r="H60" s="164">
        <f>'ตารางA กรอบ66  รพช.กู่แก้ว'!H$3</f>
        <v>0</v>
      </c>
      <c r="I60" s="164" t="str">
        <f>'ตารางA กรอบ66  รพช.กู่แก้ว'!I$3</f>
        <v>&lt;30</v>
      </c>
      <c r="J60" s="165">
        <f>'ตารางA กรอบ66  รพช.กู่แก้ว'!J$3</f>
        <v>27.257999999999999</v>
      </c>
      <c r="K60" s="164" t="str">
        <f>'ตารางA กรอบ66  รพช.กู่แก้ว'!K$3</f>
        <v>รพช.</v>
      </c>
      <c r="L60" s="164" t="str">
        <f>'ตารางA กรอบ66  รพช.กู่แก้ว'!L$3</f>
        <v>รพ.กู่แก้ว</v>
      </c>
      <c r="M60" s="166">
        <v>12</v>
      </c>
      <c r="N60" s="167" t="s">
        <v>116</v>
      </c>
      <c r="O60" s="168" t="s">
        <v>149</v>
      </c>
      <c r="P60" s="168" t="s">
        <v>149</v>
      </c>
      <c r="Q60" s="172" t="s">
        <v>40</v>
      </c>
      <c r="R60" s="18">
        <v>0</v>
      </c>
      <c r="S60" s="172"/>
      <c r="T60" s="3" t="s">
        <v>128</v>
      </c>
      <c r="U60" s="171"/>
      <c r="V60" s="4" t="str">
        <f>VLOOKUP($Q60,เทียบชื่อสายงาน!$B$2:$D$78,3,0)</f>
        <v>สายวิชาชีพ</v>
      </c>
      <c r="W60" s="4" t="str">
        <f>VLOOKUP($Q60,เทียบชื่อสายงาน!$B$2:$D$78,2,0)</f>
        <v xml:space="preserve">แพทย์แผนไทย / เจ้าพนักงานสาธารณสุข(อายุรเวท) </v>
      </c>
    </row>
    <row r="61" spans="1:23" s="185" customFormat="1" x14ac:dyDescent="0.35">
      <c r="A61" s="164">
        <f>'ตารางA กรอบ66  รพช.กู่แก้ว'!A$3</f>
        <v>8</v>
      </c>
      <c r="B61" s="164" t="str">
        <f>'ตารางA กรอบ66  รพช.กู่แก้ว'!B$3</f>
        <v>อุดรธานี</v>
      </c>
      <c r="C61" s="164" t="str">
        <f>'ตารางA กรอบ66  รพช.กู่แก้ว'!C$3</f>
        <v>กู่แก้ว</v>
      </c>
      <c r="D61" s="164" t="str">
        <f>'ตารางA กรอบ66  รพช.กู่แก้ว'!D$3</f>
        <v>บ้านจีต</v>
      </c>
      <c r="E61" s="164">
        <f>'ตารางA กรอบ66  รพช.กู่แก้ว'!E$3</f>
        <v>23061</v>
      </c>
      <c r="F61" s="164">
        <f>'ตารางA กรอบ66  รพช.กู่แก้ว'!F$3</f>
        <v>25058</v>
      </c>
      <c r="G61" s="164" t="str">
        <f>'ตารางA กรอบ66  รพช.กู่แก้ว'!G$3</f>
        <v>F3</v>
      </c>
      <c r="H61" s="164">
        <f>'ตารางA กรอบ66  รพช.กู่แก้ว'!H$3</f>
        <v>0</v>
      </c>
      <c r="I61" s="164" t="str">
        <f>'ตารางA กรอบ66  รพช.กู่แก้ว'!I$3</f>
        <v>&lt;30</v>
      </c>
      <c r="J61" s="165">
        <f>'ตารางA กรอบ66  รพช.กู่แก้ว'!J$3</f>
        <v>27.257999999999999</v>
      </c>
      <c r="K61" s="164" t="str">
        <f>'ตารางA กรอบ66  รพช.กู่แก้ว'!K$3</f>
        <v>รพช.</v>
      </c>
      <c r="L61" s="164" t="str">
        <f>'ตารางA กรอบ66  รพช.กู่แก้ว'!L$3</f>
        <v>รพ.กู่แก้ว</v>
      </c>
      <c r="M61" s="166">
        <v>13</v>
      </c>
      <c r="N61" s="167" t="s">
        <v>116</v>
      </c>
      <c r="O61" s="168" t="s">
        <v>150</v>
      </c>
      <c r="P61" s="168" t="s">
        <v>150</v>
      </c>
      <c r="Q61" s="178" t="s">
        <v>11</v>
      </c>
      <c r="R61" s="18">
        <v>0</v>
      </c>
      <c r="S61" s="183"/>
      <c r="T61" s="3" t="s">
        <v>128</v>
      </c>
      <c r="U61" s="184"/>
      <c r="V61" s="4" t="str">
        <f>VLOOKUP($Q61,เทียบชื่อสายงาน!$B$2:$D$78,3,0)</f>
        <v>สายวิชาชีพ</v>
      </c>
      <c r="W61" s="4" t="str">
        <f>VLOOKUP($Q61,เทียบชื่อสายงาน!$B$2:$D$78,2,0)</f>
        <v>พยาบาลวิชาชีพ / พยาบาลเทคนิค</v>
      </c>
    </row>
    <row r="62" spans="1:23" s="185" customFormat="1" x14ac:dyDescent="0.35">
      <c r="A62" s="164">
        <f>'ตารางA กรอบ66  รพช.กู่แก้ว'!A$3</f>
        <v>8</v>
      </c>
      <c r="B62" s="164" t="str">
        <f>'ตารางA กรอบ66  รพช.กู่แก้ว'!B$3</f>
        <v>อุดรธานี</v>
      </c>
      <c r="C62" s="164" t="str">
        <f>'ตารางA กรอบ66  รพช.กู่แก้ว'!C$3</f>
        <v>กู่แก้ว</v>
      </c>
      <c r="D62" s="164" t="str">
        <f>'ตารางA กรอบ66  รพช.กู่แก้ว'!D$3</f>
        <v>บ้านจีต</v>
      </c>
      <c r="E62" s="164">
        <f>'ตารางA กรอบ66  รพช.กู่แก้ว'!E$3</f>
        <v>23061</v>
      </c>
      <c r="F62" s="164">
        <f>'ตารางA กรอบ66  รพช.กู่แก้ว'!F$3</f>
        <v>25058</v>
      </c>
      <c r="G62" s="164" t="str">
        <f>'ตารางA กรอบ66  รพช.กู่แก้ว'!G$3</f>
        <v>F3</v>
      </c>
      <c r="H62" s="164">
        <f>'ตารางA กรอบ66  รพช.กู่แก้ว'!H$3</f>
        <v>0</v>
      </c>
      <c r="I62" s="164" t="str">
        <f>'ตารางA กรอบ66  รพช.กู่แก้ว'!I$3</f>
        <v>&lt;30</v>
      </c>
      <c r="J62" s="165">
        <f>'ตารางA กรอบ66  รพช.กู่แก้ว'!J$3</f>
        <v>27.257999999999999</v>
      </c>
      <c r="K62" s="164" t="str">
        <f>'ตารางA กรอบ66  รพช.กู่แก้ว'!K$3</f>
        <v>รพช.</v>
      </c>
      <c r="L62" s="164" t="str">
        <f>'ตารางA กรอบ66  รพช.กู่แก้ว'!L$3</f>
        <v>รพ.กู่แก้ว</v>
      </c>
      <c r="M62" s="166">
        <v>13</v>
      </c>
      <c r="N62" s="167" t="s">
        <v>116</v>
      </c>
      <c r="O62" s="168" t="s">
        <v>150</v>
      </c>
      <c r="P62" s="168" t="s">
        <v>150</v>
      </c>
      <c r="Q62" s="172" t="s">
        <v>58</v>
      </c>
      <c r="R62" s="18">
        <v>0</v>
      </c>
      <c r="S62" s="183"/>
      <c r="T62" s="3" t="s">
        <v>128</v>
      </c>
      <c r="U62" s="184"/>
      <c r="V62" s="4" t="str">
        <f>VLOOKUP($Q62,เทียบชื่อสายงาน!$B$2:$D$78,3,0)</f>
        <v>สายวิชาชีพ</v>
      </c>
      <c r="W62" s="4" t="str">
        <f>VLOOKUP($Q62,เทียบชื่อสายงาน!$B$2:$D$78,2,0)</f>
        <v>นักวิชาการสาธารณสุข / เจ้าพนักงานสาธารณสุข</v>
      </c>
    </row>
    <row r="63" spans="1:23" s="185" customFormat="1" x14ac:dyDescent="0.35">
      <c r="A63" s="164">
        <f>'ตารางA กรอบ66  รพช.กู่แก้ว'!A$3</f>
        <v>8</v>
      </c>
      <c r="B63" s="164" t="str">
        <f>'ตารางA กรอบ66  รพช.กู่แก้ว'!B$3</f>
        <v>อุดรธานี</v>
      </c>
      <c r="C63" s="164" t="str">
        <f>'ตารางA กรอบ66  รพช.กู่แก้ว'!C$3</f>
        <v>กู่แก้ว</v>
      </c>
      <c r="D63" s="164" t="str">
        <f>'ตารางA กรอบ66  รพช.กู่แก้ว'!D$3</f>
        <v>บ้านจีต</v>
      </c>
      <c r="E63" s="164">
        <f>'ตารางA กรอบ66  รพช.กู่แก้ว'!E$3</f>
        <v>23061</v>
      </c>
      <c r="F63" s="164">
        <f>'ตารางA กรอบ66  รพช.กู่แก้ว'!F$3</f>
        <v>25058</v>
      </c>
      <c r="G63" s="164" t="str">
        <f>'ตารางA กรอบ66  รพช.กู่แก้ว'!G$3</f>
        <v>F3</v>
      </c>
      <c r="H63" s="164">
        <f>'ตารางA กรอบ66  รพช.กู่แก้ว'!H$3</f>
        <v>0</v>
      </c>
      <c r="I63" s="164" t="str">
        <f>'ตารางA กรอบ66  รพช.กู่แก้ว'!I$3</f>
        <v>&lt;30</v>
      </c>
      <c r="J63" s="165">
        <f>'ตารางA กรอบ66  รพช.กู่แก้ว'!J$3</f>
        <v>27.257999999999999</v>
      </c>
      <c r="K63" s="164" t="str">
        <f>'ตารางA กรอบ66  รพช.กู่แก้ว'!K$3</f>
        <v>รพช.</v>
      </c>
      <c r="L63" s="164" t="str">
        <f>'ตารางA กรอบ66  รพช.กู่แก้ว'!L$3</f>
        <v>รพ.กู่แก้ว</v>
      </c>
      <c r="M63" s="166">
        <v>13</v>
      </c>
      <c r="N63" s="167" t="s">
        <v>116</v>
      </c>
      <c r="O63" s="168" t="s">
        <v>150</v>
      </c>
      <c r="P63" s="168" t="s">
        <v>150</v>
      </c>
      <c r="Q63" s="178" t="s">
        <v>34</v>
      </c>
      <c r="R63" s="18">
        <v>0</v>
      </c>
      <c r="S63" s="183"/>
      <c r="T63" s="4"/>
      <c r="U63" s="184"/>
      <c r="V63" s="4" t="str">
        <f>VLOOKUP($Q63,เทียบชื่อสายงาน!$B$2:$D$78,3,0)</f>
        <v>สายวิชาชีพ</v>
      </c>
      <c r="W63" s="4" t="str">
        <f>VLOOKUP($Q63,เทียบชื่อสายงาน!$B$2:$D$78,2,0)</f>
        <v>นักจิตวิทยา / นักจิตวิทยาคลินิก</v>
      </c>
    </row>
    <row r="64" spans="1:23" x14ac:dyDescent="0.35">
      <c r="A64" s="164">
        <f>'ตารางA กรอบ66  รพช.กู่แก้ว'!A$3</f>
        <v>8</v>
      </c>
      <c r="B64" s="164" t="str">
        <f>'ตารางA กรอบ66  รพช.กู่แก้ว'!B$3</f>
        <v>อุดรธานี</v>
      </c>
      <c r="C64" s="164" t="str">
        <f>'ตารางA กรอบ66  รพช.กู่แก้ว'!C$3</f>
        <v>กู่แก้ว</v>
      </c>
      <c r="D64" s="164" t="str">
        <f>'ตารางA กรอบ66  รพช.กู่แก้ว'!D$3</f>
        <v>บ้านจีต</v>
      </c>
      <c r="E64" s="164">
        <f>'ตารางA กรอบ66  รพช.กู่แก้ว'!E$3</f>
        <v>23061</v>
      </c>
      <c r="F64" s="164">
        <f>'ตารางA กรอบ66  รพช.กู่แก้ว'!F$3</f>
        <v>25058</v>
      </c>
      <c r="G64" s="164" t="str">
        <f>'ตารางA กรอบ66  รพช.กู่แก้ว'!G$3</f>
        <v>F3</v>
      </c>
      <c r="H64" s="164">
        <f>'ตารางA กรอบ66  รพช.กู่แก้ว'!H$3</f>
        <v>0</v>
      </c>
      <c r="I64" s="164" t="str">
        <f>'ตารางA กรอบ66  รพช.กู่แก้ว'!I$3</f>
        <v>&lt;30</v>
      </c>
      <c r="J64" s="165">
        <f>'ตารางA กรอบ66  รพช.กู่แก้ว'!J$3</f>
        <v>27.257999999999999</v>
      </c>
      <c r="K64" s="164" t="str">
        <f>'ตารางA กรอบ66  รพช.กู่แก้ว'!K$3</f>
        <v>รพช.</v>
      </c>
      <c r="L64" s="164" t="str">
        <f>'ตารางA กรอบ66  รพช.กู่แก้ว'!L$3</f>
        <v>รพ.กู่แก้ว</v>
      </c>
      <c r="M64" s="186"/>
      <c r="N64" s="167" t="s">
        <v>116</v>
      </c>
      <c r="O64" s="187"/>
      <c r="P64" s="187"/>
      <c r="Q64" s="176" t="s">
        <v>69</v>
      </c>
      <c r="R64" s="18">
        <v>0</v>
      </c>
      <c r="S64" s="188"/>
      <c r="T64" s="3"/>
      <c r="U64" s="171"/>
      <c r="V64" s="4" t="str">
        <f>VLOOKUP($Q64,เทียบชื่อสายงาน!$B$2:$D$78,3,0)</f>
        <v>สายวิชาชีพ</v>
      </c>
      <c r="W64" s="4" t="str">
        <f>VLOOKUP($Q64,เทียบชื่อสายงาน!$B$2:$D$78,2,0)</f>
        <v>ผู้ช่วยพยาบาล</v>
      </c>
    </row>
    <row r="65" spans="1:23" x14ac:dyDescent="0.35">
      <c r="A65" s="164">
        <f>'ตารางA กรอบ66  รพช.กู่แก้ว'!A$3</f>
        <v>8</v>
      </c>
      <c r="B65" s="164" t="str">
        <f>'ตารางA กรอบ66  รพช.กู่แก้ว'!B$3</f>
        <v>อุดรธานี</v>
      </c>
      <c r="C65" s="164" t="str">
        <f>'ตารางA กรอบ66  รพช.กู่แก้ว'!C$3</f>
        <v>กู่แก้ว</v>
      </c>
      <c r="D65" s="164" t="str">
        <f>'ตารางA กรอบ66  รพช.กู่แก้ว'!D$3</f>
        <v>บ้านจีต</v>
      </c>
      <c r="E65" s="164">
        <f>'ตารางA กรอบ66  รพช.กู่แก้ว'!E$3</f>
        <v>23061</v>
      </c>
      <c r="F65" s="164">
        <f>'ตารางA กรอบ66  รพช.กู่แก้ว'!F$3</f>
        <v>25058</v>
      </c>
      <c r="G65" s="164" t="str">
        <f>'ตารางA กรอบ66  รพช.กู่แก้ว'!G$3</f>
        <v>F3</v>
      </c>
      <c r="H65" s="164">
        <f>'ตารางA กรอบ66  รพช.กู่แก้ว'!H$3</f>
        <v>0</v>
      </c>
      <c r="I65" s="164" t="str">
        <f>'ตารางA กรอบ66  รพช.กู่แก้ว'!I$3</f>
        <v>&lt;30</v>
      </c>
      <c r="J65" s="165">
        <f>'ตารางA กรอบ66  รพช.กู่แก้ว'!J$3</f>
        <v>27.257999999999999</v>
      </c>
      <c r="K65" s="164" t="str">
        <f>'ตารางA กรอบ66  รพช.กู่แก้ว'!K$3</f>
        <v>รพช.</v>
      </c>
      <c r="L65" s="164" t="str">
        <f>'ตารางA กรอบ66  รพช.กู่แก้ว'!L$3</f>
        <v>รพ.กู่แก้ว</v>
      </c>
      <c r="M65" s="186"/>
      <c r="N65" s="167" t="s">
        <v>116</v>
      </c>
      <c r="O65" s="187"/>
      <c r="P65" s="187"/>
      <c r="Q65" s="176" t="s">
        <v>100</v>
      </c>
      <c r="R65" s="18">
        <v>0</v>
      </c>
      <c r="S65" s="188"/>
      <c r="T65" s="4"/>
      <c r="U65" s="171"/>
      <c r="V65" s="4" t="str">
        <f>VLOOKUP($Q65,เทียบชื่อสายงาน!$B$2:$D$78,3,0)</f>
        <v>สายสนับสนุน Back Office</v>
      </c>
      <c r="W65" s="4" t="str">
        <f>VLOOKUP($Q65,เทียบชื่อสายงาน!$B$2:$D$78,2,0)</f>
        <v>สายสนับสนุน Back Office</v>
      </c>
    </row>
    <row r="66" spans="1:23" x14ac:dyDescent="0.35">
      <c r="A66" s="164">
        <f>'ตารางA กรอบ66  รพช.กู่แก้ว'!A$3</f>
        <v>8</v>
      </c>
      <c r="B66" s="164" t="str">
        <f>'ตารางA กรอบ66  รพช.กู่แก้ว'!B$3</f>
        <v>อุดรธานี</v>
      </c>
      <c r="C66" s="164" t="str">
        <f>'ตารางA กรอบ66  รพช.กู่แก้ว'!C$3</f>
        <v>กู่แก้ว</v>
      </c>
      <c r="D66" s="164" t="str">
        <f>'ตารางA กรอบ66  รพช.กู่แก้ว'!D$3</f>
        <v>บ้านจีต</v>
      </c>
      <c r="E66" s="164">
        <f>'ตารางA กรอบ66  รพช.กู่แก้ว'!E$3</f>
        <v>23061</v>
      </c>
      <c r="F66" s="164">
        <f>'ตารางA กรอบ66  รพช.กู่แก้ว'!F$3</f>
        <v>25058</v>
      </c>
      <c r="G66" s="164" t="str">
        <f>'ตารางA กรอบ66  รพช.กู่แก้ว'!G$3</f>
        <v>F3</v>
      </c>
      <c r="H66" s="164">
        <f>'ตารางA กรอบ66  รพช.กู่แก้ว'!H$3</f>
        <v>0</v>
      </c>
      <c r="I66" s="164" t="str">
        <f>'ตารางA กรอบ66  รพช.กู่แก้ว'!I$3</f>
        <v>&lt;30</v>
      </c>
      <c r="J66" s="165">
        <f>'ตารางA กรอบ66  รพช.กู่แก้ว'!J$3</f>
        <v>27.257999999999999</v>
      </c>
      <c r="K66" s="164" t="str">
        <f>'ตารางA กรอบ66  รพช.กู่แก้ว'!K$3</f>
        <v>รพช.</v>
      </c>
      <c r="L66" s="164" t="str">
        <f>'ตารางA กรอบ66  รพช.กู่แก้ว'!L$3</f>
        <v>รพ.กู่แก้ว</v>
      </c>
      <c r="M66" s="186"/>
      <c r="N66" s="167" t="s">
        <v>116</v>
      </c>
      <c r="O66" s="187"/>
      <c r="P66" s="187"/>
      <c r="Q66" s="176" t="s">
        <v>99</v>
      </c>
      <c r="R66" s="18">
        <v>0</v>
      </c>
      <c r="S66" s="188"/>
      <c r="T66" s="4"/>
      <c r="U66" s="171"/>
      <c r="V66" s="4" t="str">
        <f>VLOOKUP($Q66,เทียบชื่อสายงาน!$B$2:$D$78,3,0)</f>
        <v>สายสนับสนุนวิชาชีพ</v>
      </c>
      <c r="W66" s="4" t="str">
        <f>VLOOKUP($Q66,เทียบชื่อสายงาน!$B$2:$D$78,2,0)</f>
        <v>สายสนับสนุนวิชาชีพ</v>
      </c>
    </row>
    <row r="67" spans="1:23" x14ac:dyDescent="0.4">
      <c r="R67" s="190">
        <f>SUBTOTAL(9,R3:R66)</f>
        <v>0</v>
      </c>
    </row>
  </sheetData>
  <sheetProtection algorithmName="SHA-512" hashValue="VcBJazqGjRTFhT7fYdwV4CuK5AP4gunTuC7oibAftfdklt8oBrmFIcC+vFrPgYYDM0kMb5KNZiBQqphDztrnHw==" saltValue="W7YBiQAZ/SotQ1ATr1FA+Q==" spinCount="100000" sheet="1" objects="1" scenarios="1" autoFilter="0"/>
  <autoFilter ref="A2:W66" xr:uid="{30C05DA0-C989-441C-8011-BAE18F9D14CC}"/>
  <mergeCells count="2">
    <mergeCell ref="A1:Q1"/>
    <mergeCell ref="S1:W1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EAA1-78B1-495F-825D-C4F9B5B5E713}">
  <sheetPr>
    <tabColor theme="5" tint="-0.249977111117893"/>
  </sheetPr>
  <dimension ref="A1:Q115"/>
  <sheetViews>
    <sheetView zoomScaleNormal="100" workbookViewId="0">
      <selection activeCell="J10" sqref="J10"/>
    </sheetView>
  </sheetViews>
  <sheetFormatPr defaultColWidth="8.09765625" defaultRowHeight="14.4" x14ac:dyDescent="0.3"/>
  <cols>
    <col min="1" max="1" width="30.69921875" style="20" customWidth="1"/>
    <col min="2" max="2" width="5.09765625" style="20" customWidth="1"/>
    <col min="3" max="3" width="0.796875" style="20" customWidth="1"/>
    <col min="4" max="4" width="27.796875" style="20" customWidth="1"/>
    <col min="5" max="5" width="3.5" style="20" customWidth="1"/>
    <col min="6" max="6" width="0.796875" style="20" customWidth="1"/>
    <col min="7" max="7" width="20.8984375" style="20" customWidth="1"/>
    <col min="8" max="8" width="3.59765625" style="20" customWidth="1"/>
    <col min="9" max="9" width="2.59765625" style="20" customWidth="1"/>
    <col min="10" max="10" width="26.19921875" style="20" customWidth="1"/>
    <col min="11" max="11" width="4.69921875" style="20" customWidth="1"/>
    <col min="12" max="12" width="0.796875" style="20" customWidth="1"/>
    <col min="13" max="13" width="22.19921875" style="20" customWidth="1"/>
    <col min="14" max="14" width="7.09765625" style="20" customWidth="1"/>
    <col min="15" max="15" width="1" style="20" customWidth="1"/>
    <col min="16" max="16" width="5.296875" style="20" customWidth="1"/>
    <col min="17" max="17" width="11.19921875" style="20" customWidth="1"/>
    <col min="18" max="18" width="25.19921875" style="20" customWidth="1"/>
    <col min="19" max="20" width="8.09765625" style="20" customWidth="1"/>
    <col min="21" max="21" width="9.19921875" style="20" customWidth="1"/>
    <col min="22" max="22" width="8.5" style="20" customWidth="1"/>
    <col min="23" max="23" width="8.09765625" style="20" customWidth="1"/>
    <col min="24" max="16384" width="8.09765625" style="20"/>
  </cols>
  <sheetData>
    <row r="1" spans="1:17" ht="25.2" customHeight="1" x14ac:dyDescent="0.3">
      <c r="A1" s="19"/>
      <c r="B1" s="19"/>
      <c r="C1" s="19"/>
      <c r="D1" s="248" t="str">
        <f>N5</f>
        <v>รพ.กู่แก้ว</v>
      </c>
      <c r="E1" s="249"/>
      <c r="F1" s="249"/>
      <c r="G1" s="249"/>
      <c r="H1" s="249"/>
      <c r="I1" s="249"/>
      <c r="J1" s="249"/>
      <c r="K1" s="148">
        <f>B4+E4+H4+K4+B17+E17+H17+K17+N17+B21+H28+B84+K73+B104+K37+N37</f>
        <v>0</v>
      </c>
      <c r="L1" s="19"/>
      <c r="M1" s="235" t="s">
        <v>151</v>
      </c>
      <c r="N1" s="236"/>
      <c r="O1" s="236"/>
      <c r="P1" s="236"/>
      <c r="Q1" s="237"/>
    </row>
    <row r="2" spans="1:17" ht="22.95" customHeight="1" x14ac:dyDescent="0.3">
      <c r="A2" s="19"/>
      <c r="B2" s="19"/>
      <c r="C2" s="19"/>
      <c r="D2" s="248" t="s">
        <v>152</v>
      </c>
      <c r="E2" s="249"/>
      <c r="F2" s="249"/>
      <c r="G2" s="249"/>
      <c r="H2" s="249"/>
      <c r="I2" s="249"/>
      <c r="J2" s="249"/>
      <c r="K2" s="21"/>
      <c r="L2" s="19"/>
      <c r="M2" s="22" t="s">
        <v>153</v>
      </c>
      <c r="N2" s="234">
        <f>'ตารางB บริหารกรอบ66รพช.กู่แก้ว'!A3</f>
        <v>8</v>
      </c>
      <c r="O2" s="234"/>
      <c r="P2" s="234"/>
      <c r="Q2" s="234"/>
    </row>
    <row r="3" spans="1:17" ht="20.25" customHeigh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2" t="s">
        <v>105</v>
      </c>
      <c r="N3" s="234" t="str">
        <f>'ตารางB บริหารกรอบ66รพช.กู่แก้ว'!B3</f>
        <v>อุดรธานี</v>
      </c>
      <c r="O3" s="234"/>
      <c r="P3" s="234"/>
      <c r="Q3" s="234"/>
    </row>
    <row r="4" spans="1:17" ht="36" x14ac:dyDescent="0.3">
      <c r="A4" s="24" t="str">
        <f>'ตารางB บริหารกรอบ66รพช.กู่แก้ว'!M:M&amp;'ตารางB บริหารกรอบ66รพช.กู่แก้ว'!N:N&amp;'ตารางB บริหารกรอบ66รพช.กู่แก้ว'!O:O</f>
        <v xml:space="preserve">1.กลุ่มงานบริหารทั่วไป </v>
      </c>
      <c r="B4" s="25">
        <f>SUM(B5:B12)</f>
        <v>0</v>
      </c>
      <c r="C4" s="26"/>
      <c r="D4" s="27" t="str">
        <f>'ตารางB บริหารกรอบ66รพช.กู่แก้ว'!M12&amp;'ตารางB บริหารกรอบ66รพช.กู่แก้ว'!N12&amp;'ตารางB บริหารกรอบ66รพช.กู่แก้ว'!O12</f>
        <v>2.กลุ่มงานเทคนิคการแพทย์</v>
      </c>
      <c r="E4" s="27">
        <f>E6</f>
        <v>0</v>
      </c>
      <c r="F4" s="26"/>
      <c r="G4" s="28" t="str">
        <f>'ตารางB บริหารกรอบ66รพช.กู่แก้ว'!M14&amp;'ตารางB บริหารกรอบ66รพช.กู่แก้ว'!N14&amp;'ตารางB บริหารกรอบ66รพช.กู่แก้ว'!O14</f>
        <v>3.กลุ่มงานทันตกรรม</v>
      </c>
      <c r="H4" s="29">
        <f>SUM(H6:H7)</f>
        <v>0</v>
      </c>
      <c r="I4" s="26"/>
      <c r="J4" s="30" t="str">
        <f>'ตารางB บริหารกรอบ66รพช.กู่แก้ว'!M17&amp;'ตารางB บริหารกรอบ66รพช.กู่แก้ว'!N17&amp;'ตารางB บริหารกรอบ66รพช.กู่แก้ว'!O17</f>
        <v>4.กลุ่มงานเภสัชกรรมและคุ้มครองผู้บริโภค</v>
      </c>
      <c r="K4" s="31">
        <f>SUM(K5:K8)</f>
        <v>0</v>
      </c>
      <c r="L4" s="26"/>
      <c r="M4" s="22" t="s">
        <v>113</v>
      </c>
      <c r="N4" s="234" t="str">
        <f>'ตารางB บริหารกรอบ66รพช.กู่แก้ว'!K3</f>
        <v>รพช.</v>
      </c>
      <c r="O4" s="234"/>
      <c r="P4" s="234"/>
      <c r="Q4" s="234"/>
    </row>
    <row r="5" spans="1:17" s="35" customFormat="1" ht="27" customHeight="1" x14ac:dyDescent="0.35">
      <c r="A5" s="152" t="str">
        <f>'ตารางB บริหารกรอบ66รพช.กู่แก้ว'!Q4</f>
        <v>นักจัดการงานทั่วไป</v>
      </c>
      <c r="B5" s="23">
        <f>'ตารางB บริหารกรอบ66รพช.กู่แก้ว'!R4</f>
        <v>0</v>
      </c>
      <c r="C5" s="32"/>
      <c r="D5" s="33"/>
      <c r="E5" s="34"/>
      <c r="G5" s="33"/>
      <c r="H5" s="34"/>
      <c r="J5" s="36"/>
      <c r="K5" s="23"/>
      <c r="M5" s="22" t="s">
        <v>154</v>
      </c>
      <c r="N5" s="234" t="str">
        <f>'ตารางB บริหารกรอบ66รพช.กู่แก้ว'!L3</f>
        <v>รพ.กู่แก้ว</v>
      </c>
      <c r="O5" s="234"/>
      <c r="P5" s="234"/>
      <c r="Q5" s="234"/>
    </row>
    <row r="6" spans="1:17" s="35" customFormat="1" ht="27" customHeight="1" x14ac:dyDescent="0.35">
      <c r="A6" s="37" t="str">
        <f>'ตารางB บริหารกรอบ66รพช.กู่แก้ว'!Q5</f>
        <v>นักวิชาการเงินและบัญชี</v>
      </c>
      <c r="B6" s="23">
        <f>'ตารางB บริหารกรอบ66รพช.กู่แก้ว'!R5</f>
        <v>0</v>
      </c>
      <c r="C6" s="32"/>
      <c r="D6" s="245" t="str">
        <f>'ตารางB บริหารกรอบ66รพช.กู่แก้ว'!Q13</f>
        <v>นักเทคนิคการแพทย์/นักวิทยาศาสตร์การแพทย์/เจ้าพนักงานวิทยาศาสตร์การแพทย์</v>
      </c>
      <c r="E6" s="234">
        <f>'ตารางB บริหารกรอบ66รพช.กู่แก้ว'!R13</f>
        <v>0</v>
      </c>
      <c r="G6" s="39" t="str">
        <f>'ตารางB บริหารกรอบ66รพช.กู่แก้ว'!Q15</f>
        <v>ทันตแพทย์</v>
      </c>
      <c r="H6" s="40">
        <f>'ตารางB บริหารกรอบ66รพช.กู่แก้ว'!R15</f>
        <v>0</v>
      </c>
      <c r="J6" s="41" t="str">
        <f>'ตารางB บริหารกรอบ66รพช.กู่แก้ว'!Q18</f>
        <v>เภสัชกร</v>
      </c>
      <c r="K6" s="40">
        <f>'ตารางB บริหารกรอบ66รพช.กู่แก้ว'!R18</f>
        <v>0</v>
      </c>
      <c r="M6" s="22" t="s">
        <v>155</v>
      </c>
      <c r="N6" s="234">
        <f>'ตารางB บริหารกรอบ66รพช.กู่แก้ว'!F3</f>
        <v>25058</v>
      </c>
      <c r="O6" s="234"/>
      <c r="P6" s="234"/>
      <c r="Q6" s="234"/>
    </row>
    <row r="7" spans="1:17" s="35" customFormat="1" ht="27" customHeight="1" x14ac:dyDescent="0.35">
      <c r="A7" s="37" t="str">
        <f>'ตารางB บริหารกรอบ66รพช.กู่แก้ว'!Q6</f>
        <v>เจ้าพนักงานการเงินและบัญชี</v>
      </c>
      <c r="B7" s="23">
        <f>'ตารางB บริหารกรอบ66รพช.กู่แก้ว'!R6</f>
        <v>0</v>
      </c>
      <c r="C7" s="32"/>
      <c r="D7" s="245"/>
      <c r="E7" s="234"/>
      <c r="G7" s="246" t="str">
        <f>'ตารางB บริหารกรอบ66รพช.กู่แก้ว'!Q16</f>
        <v>นักวิชาการสาธารณสุข (ทันตสาธารณสุข)/เจ้าพนักงานทันตสาธารณสุข</v>
      </c>
      <c r="H7" s="247">
        <f>'ตารางB บริหารกรอบ66รพช.กู่แก้ว'!R16</f>
        <v>0</v>
      </c>
      <c r="J7" s="41" t="str">
        <f>'ตารางB บริหารกรอบ66รพช.กู่แก้ว'!Q19</f>
        <v>เจ้าพนักงานเภสัชกรรม</v>
      </c>
      <c r="K7" s="40">
        <f>'ตารางB บริหารกรอบ66รพช.กู่แก้ว'!R19</f>
        <v>0</v>
      </c>
      <c r="M7" s="22" t="s">
        <v>156</v>
      </c>
      <c r="N7" s="234">
        <f>'ตารางB บริหารกรอบ66รพช.กู่แก้ว'!E3</f>
        <v>23061</v>
      </c>
      <c r="O7" s="234"/>
      <c r="P7" s="234"/>
      <c r="Q7" s="234"/>
    </row>
    <row r="8" spans="1:17" s="35" customFormat="1" ht="27" customHeight="1" x14ac:dyDescent="0.35">
      <c r="A8" s="37" t="str">
        <f>'ตารางB บริหารกรอบ66รพช.กู่แก้ว'!Q7</f>
        <v>เจ้าพนักงานธุรการ</v>
      </c>
      <c r="B8" s="23">
        <f>'ตารางB บริหารกรอบ66รพช.กู่แก้ว'!R7</f>
        <v>0</v>
      </c>
      <c r="C8" s="32"/>
      <c r="D8" s="245"/>
      <c r="E8" s="234"/>
      <c r="G8" s="246"/>
      <c r="H8" s="247"/>
      <c r="K8" s="42"/>
      <c r="M8" s="22" t="s">
        <v>157</v>
      </c>
      <c r="N8" s="244">
        <f>'ตารางB บริหารกรอบ66รพช.กู่แก้ว'!J3</f>
        <v>27.257999999999999</v>
      </c>
      <c r="O8" s="244"/>
      <c r="P8" s="244"/>
      <c r="Q8" s="244"/>
    </row>
    <row r="9" spans="1:17" s="35" customFormat="1" ht="27" customHeight="1" x14ac:dyDescent="0.35">
      <c r="A9" s="37" t="str">
        <f>'ตารางB บริหารกรอบ66รพช.กู่แก้ว'!Q8</f>
        <v>นักวิชาการพัสดุ</v>
      </c>
      <c r="B9" s="23">
        <f>'ตารางB บริหารกรอบ66รพช.กู่แก้ว'!R8</f>
        <v>0</v>
      </c>
      <c r="C9" s="32"/>
      <c r="D9" s="43"/>
      <c r="E9" s="44"/>
      <c r="G9" s="45"/>
      <c r="H9" s="46"/>
      <c r="K9" s="42"/>
      <c r="L9" s="42"/>
      <c r="M9" s="22" t="s">
        <v>158</v>
      </c>
      <c r="N9" s="234" t="str">
        <f>'ตารางB บริหารกรอบ66รพช.กู่แก้ว'!G3</f>
        <v>F3</v>
      </c>
      <c r="O9" s="234"/>
      <c r="P9" s="234"/>
      <c r="Q9" s="234"/>
    </row>
    <row r="10" spans="1:17" s="35" customFormat="1" ht="27" customHeight="1" x14ac:dyDescent="0.35">
      <c r="A10" s="37" t="str">
        <f>'ตารางB บริหารกรอบ66รพช.กู่แก้ว'!Q9</f>
        <v>เจ้าพนักงานพัสดุ</v>
      </c>
      <c r="B10" s="23">
        <f>'ตารางB บริหารกรอบ66รพช.กู่แก้ว'!R9</f>
        <v>0</v>
      </c>
      <c r="G10" s="47"/>
      <c r="K10" s="48"/>
      <c r="L10" s="48"/>
    </row>
    <row r="11" spans="1:17" s="35" customFormat="1" ht="27" customHeight="1" x14ac:dyDescent="0.35">
      <c r="A11" s="37" t="str">
        <f>'ตารางB บริหารกรอบ66รพช.กู่แก้ว'!Q10</f>
        <v>นายช่างเทคนิค</v>
      </c>
      <c r="B11" s="23">
        <f>'ตารางB บริหารกรอบ66รพช.กู่แก้ว'!R10</f>
        <v>0</v>
      </c>
      <c r="J11" s="49"/>
      <c r="K11" s="42"/>
      <c r="L11" s="42"/>
      <c r="M11" s="50"/>
      <c r="N11" s="50"/>
      <c r="O11" s="50"/>
      <c r="P11" s="50"/>
    </row>
    <row r="12" spans="1:17" s="35" customFormat="1" ht="18" x14ac:dyDescent="0.35">
      <c r="A12" s="37" t="str">
        <f>'ตารางB บริหารกรอบ66รพช.กู่แก้ว'!Q11</f>
        <v>เจ้าพนักงานโสตทัศนศึกษา</v>
      </c>
      <c r="B12" s="23">
        <f>'ตารางB บริหารกรอบ66รพช.กู่แก้ว'!R11</f>
        <v>0</v>
      </c>
      <c r="J12" s="49"/>
      <c r="K12" s="42"/>
      <c r="L12" s="42"/>
      <c r="M12" s="50"/>
      <c r="N12" s="50"/>
      <c r="O12" s="50"/>
      <c r="P12" s="50"/>
    </row>
    <row r="13" spans="1:17" s="35" customFormat="1" ht="18" x14ac:dyDescent="0.35">
      <c r="A13" s="51"/>
      <c r="B13" s="44"/>
      <c r="J13" s="49"/>
      <c r="K13" s="42"/>
      <c r="L13" s="42"/>
      <c r="M13" s="50"/>
      <c r="N13" s="50"/>
      <c r="O13" s="50"/>
      <c r="P13" s="50"/>
    </row>
    <row r="14" spans="1:17" s="35" customFormat="1" ht="18" x14ac:dyDescent="0.35">
      <c r="A14" s="52" t="s">
        <v>159</v>
      </c>
      <c r="B14" s="53">
        <f>'ตารางB บริหารกรอบ66รพช.กู่แก้ว'!R65</f>
        <v>0</v>
      </c>
      <c r="J14" s="49"/>
      <c r="K14" s="42"/>
      <c r="L14" s="42"/>
      <c r="M14" s="50"/>
      <c r="N14" s="50"/>
      <c r="O14" s="50"/>
      <c r="P14" s="50"/>
    </row>
    <row r="15" spans="1:17" ht="20.100000000000001" customHeight="1" x14ac:dyDescent="0.3">
      <c r="A15" s="54"/>
      <c r="B15" s="55"/>
      <c r="C15" s="19"/>
      <c r="E15" s="19"/>
      <c r="F15" s="19"/>
      <c r="I15" s="19"/>
      <c r="J15" s="56"/>
      <c r="K15" s="57"/>
      <c r="L15" s="57"/>
      <c r="M15" s="58"/>
      <c r="N15" s="58"/>
      <c r="O15" s="58"/>
      <c r="P15" s="58"/>
    </row>
    <row r="16" spans="1:17" ht="19.2" customHeight="1" x14ac:dyDescent="0.3">
      <c r="A16" s="59"/>
      <c r="B16" s="55"/>
      <c r="C16" s="19"/>
      <c r="F16" s="19"/>
      <c r="I16" s="19"/>
      <c r="J16" s="56"/>
      <c r="K16" s="57"/>
      <c r="L16" s="57"/>
      <c r="M16" s="58"/>
      <c r="N16" s="58"/>
      <c r="O16" s="58"/>
      <c r="P16" s="58"/>
    </row>
    <row r="17" spans="1:16" ht="65.099999999999994" customHeight="1" x14ac:dyDescent="0.3">
      <c r="A17" s="60" t="str">
        <f>'ตารางB บริหารกรอบ66รพช.กู่แก้ว'!M20&amp;'ตารางB บริหารกรอบ66รพช.กู่แก้ว'!N20&amp;'ตารางB บริหารกรอบ66รพช.กู่แก้ว'!O20</f>
        <v>5.กลุ่มงานการแพทย์</v>
      </c>
      <c r="B17" s="60">
        <f>B19</f>
        <v>0</v>
      </c>
      <c r="C17" s="19"/>
      <c r="D17" s="25" t="str">
        <f>'ตารางB บริหารกรอบ66รพช.กู่แก้ว'!M22&amp;'ตารางB บริหารกรอบ66รพช.กู่แก้ว'!N22&amp;'ตารางB บริหารกรอบ66รพช.กู่แก้ว'!O22</f>
        <v>6.กลุ่มงานโภชนศาสตร์</v>
      </c>
      <c r="E17" s="25">
        <f>E19</f>
        <v>0</v>
      </c>
      <c r="F17" s="19"/>
      <c r="G17" s="61" t="str">
        <f>'ตารางB บริหารกรอบ66รพช.กู่แก้ว'!M24&amp;'ตารางB บริหารกรอบ66รพช.กู่แก้ว'!N24&amp;'ตารางB บริหารกรอบ66รพช.กู่แก้ว'!O24</f>
        <v>7.กลุ่มงานรังสีวิทยา</v>
      </c>
      <c r="H17" s="61">
        <f>H19</f>
        <v>0</v>
      </c>
      <c r="I17" s="19"/>
      <c r="J17" s="30" t="str">
        <f>'ตารางB บริหารกรอบ66รพช.กู่แก้ว'!M32&amp;'ตารางB บริหารกรอบ66รพช.กู่แก้ว'!N31&amp;'ตารางB บริหารกรอบ66รพช.กู่แก้ว'!O31</f>
        <v>9.กลุ่มงานประกันสุขภาพยุทธศาสตร์และสารสนเทศทางการแพทย์</v>
      </c>
      <c r="K17" s="31">
        <f>SUM(K19:K24)</f>
        <v>0</v>
      </c>
      <c r="L17" s="57"/>
      <c r="M17" s="62" t="str">
        <f>'ตารางB บริหารกรอบ66รพช.กู่แก้ว'!M38&amp;'ตารางB บริหารกรอบ66รพช.กู่แก้ว'!N38&amp;'ตารางB บริหารกรอบ66รพช.กู่แก้ว'!O38</f>
        <v>10.กลุ่มงานบริการด้านปฐมภูมิและองค์รวม</v>
      </c>
      <c r="N17" s="62">
        <f>SUM(N19:N21)</f>
        <v>0</v>
      </c>
      <c r="O17" s="63"/>
      <c r="P17" s="48"/>
    </row>
    <row r="18" spans="1:16" s="35" customFormat="1" ht="27" customHeight="1" x14ac:dyDescent="0.35">
      <c r="A18" s="64"/>
      <c r="B18" s="23"/>
      <c r="D18" s="65"/>
      <c r="E18" s="23"/>
      <c r="G18" s="65"/>
      <c r="H18" s="23"/>
      <c r="J18" s="66"/>
      <c r="K18" s="34"/>
      <c r="L18" s="42"/>
      <c r="M18" s="67"/>
      <c r="N18" s="64"/>
      <c r="O18" s="68"/>
      <c r="P18" s="44"/>
    </row>
    <row r="19" spans="1:16" s="35" customFormat="1" ht="27" customHeight="1" x14ac:dyDescent="0.35">
      <c r="A19" s="41" t="str">
        <f>'ตารางB บริหารกรอบ66รพช.กู่แก้ว'!Q21</f>
        <v>นายแพทย์</v>
      </c>
      <c r="B19" s="40">
        <f>'ตารางB บริหารกรอบ66รพช.กู่แก้ว'!R21</f>
        <v>0</v>
      </c>
      <c r="D19" s="69" t="str">
        <f>'ตารางB บริหารกรอบ66รพช.กู่แก้ว'!Q23</f>
        <v>นักโภชนาการ/โภชนากร</v>
      </c>
      <c r="E19" s="70">
        <f>'ตารางB บริหารกรอบ66รพช.กู่แก้ว'!R23</f>
        <v>0</v>
      </c>
      <c r="G19" s="69" t="str">
        <f>'ตารางB บริหารกรอบ66รพช.กู่แก้ว'!Q25</f>
        <v>นักรังสีการแพทย์/เจ้าพนักงานรังสีการแพทย์</v>
      </c>
      <c r="H19" s="70">
        <f>'ตารางB บริหารกรอบ66รพช.กู่แก้ว'!R25</f>
        <v>0</v>
      </c>
      <c r="J19" s="71" t="str">
        <f>'ตารางB บริหารกรอบ66รพช.กู่แก้ว'!Q32</f>
        <v>นักวิชาการสาธารณสุข</v>
      </c>
      <c r="K19" s="72">
        <f>'ตารางB บริหารกรอบ66รพช.กู่แก้ว'!R32</f>
        <v>0</v>
      </c>
      <c r="L19" s="73"/>
      <c r="M19" s="74" t="str">
        <f>'ตารางB บริหารกรอบ66รพช.กู่แก้ว'!Q39</f>
        <v>พยาบาลวิชาชีพ/พยาบาลเทคนิค</v>
      </c>
      <c r="N19" s="72">
        <f>'ตารางB บริหารกรอบ66รพช.กู่แก้ว'!R39</f>
        <v>0</v>
      </c>
      <c r="O19" s="75"/>
      <c r="P19" s="76"/>
    </row>
    <row r="20" spans="1:16" s="35" customFormat="1" ht="36" x14ac:dyDescent="0.35">
      <c r="C20" s="77"/>
      <c r="D20" s="78"/>
      <c r="E20" s="44"/>
      <c r="F20" s="77"/>
      <c r="G20" s="78"/>
      <c r="H20" s="44"/>
      <c r="I20" s="77"/>
      <c r="J20" s="71" t="str">
        <f>'ตารางB บริหารกรอบ66รพช.กู่แก้ว'!Q33</f>
        <v>นักวิชาการคอมพิวเตอร์</v>
      </c>
      <c r="K20" s="72">
        <f>'ตารางB บริหารกรอบ66รพช.กู่แก้ว'!R33</f>
        <v>0</v>
      </c>
      <c r="L20" s="75"/>
      <c r="M20" s="37" t="str">
        <f>'ตารางB บริหารกรอบ66รพช.กู่แก้ว'!Q40</f>
        <v>นักวิชาการสาธารณสุข/เจ้าพนักงานสาธารณสุข</v>
      </c>
      <c r="N20" s="72">
        <f>'ตารางB บริหารกรอบ66รพช.กู่แก้ว'!R40</f>
        <v>0</v>
      </c>
      <c r="O20" s="75"/>
      <c r="P20" s="76"/>
    </row>
    <row r="21" spans="1:16" s="35" customFormat="1" ht="36" x14ac:dyDescent="0.35">
      <c r="A21" s="79" t="str">
        <f>'ตารางB บริหารกรอบ66รพช.กู่แก้ว'!M26&amp;'ตารางB บริหารกรอบ66รพช.กู่แก้ว'!N26&amp;'ตารางB บริหารกรอบ66รพช.กู่แก้ว'!O26</f>
        <v>8.กลุ่มงานเวชกรรมฟื้นฟู</v>
      </c>
      <c r="B21" s="79">
        <f>SUM(B23:B26)</f>
        <v>0</v>
      </c>
      <c r="J21" s="38" t="str">
        <f>'ตารางB บริหารกรอบ66รพช.กู่แก้ว'!Q34</f>
        <v>นักวิชาการสาธารณสุข (เวชสถิติ)/เจ้าพนักงานเวชสถิติ</v>
      </c>
      <c r="K21" s="72">
        <f>'ตารางB บริหารกรอบ66รพช.กู่แก้ว'!R34</f>
        <v>0</v>
      </c>
      <c r="L21" s="73"/>
      <c r="M21" s="74" t="str">
        <f>'ตารางB บริหารกรอบ66รพช.กู่แก้ว'!Q41</f>
        <v>นักจิตวิทยาคลินิก/นักจิตวิทยา</v>
      </c>
      <c r="N21" s="72">
        <f>'ตารางB บริหารกรอบ66รพช.กู่แก้ว'!R41</f>
        <v>0</v>
      </c>
      <c r="O21" s="75"/>
      <c r="P21" s="76"/>
    </row>
    <row r="22" spans="1:16" s="35" customFormat="1" ht="18" x14ac:dyDescent="0.35">
      <c r="A22" s="64"/>
      <c r="B22" s="23"/>
      <c r="J22" s="71" t="str">
        <f>'ตารางB บริหารกรอบ66รพช.กู่แก้ว'!Q35</f>
        <v>นักสังคมสงเคราะห์</v>
      </c>
      <c r="K22" s="72">
        <f>'ตารางB บริหารกรอบ66รพช.กู่แก้ว'!R35</f>
        <v>0</v>
      </c>
      <c r="L22" s="73"/>
      <c r="M22" s="73"/>
      <c r="N22" s="73"/>
      <c r="O22" s="73"/>
      <c r="P22" s="73"/>
    </row>
    <row r="23" spans="1:16" s="35" customFormat="1" ht="27" customHeight="1" x14ac:dyDescent="0.35">
      <c r="A23" s="69" t="str">
        <f>'ตารางB บริหารกรอบ66รพช.กู่แก้ว'!Q27</f>
        <v>นักกิจกรรมบำบัด</v>
      </c>
      <c r="B23" s="40">
        <f>'ตารางB บริหารกรอบ66รพช.กู่แก้ว'!R27</f>
        <v>0</v>
      </c>
      <c r="J23" s="71" t="str">
        <f>'ตารางB บริหารกรอบ66รพช.กู่แก้ว'!Q36</f>
        <v>พยาบาลวิชาชีพ</v>
      </c>
      <c r="K23" s="72">
        <f>'ตารางB บริหารกรอบ66รพช.กู่แก้ว'!R36</f>
        <v>0</v>
      </c>
      <c r="L23" s="73"/>
      <c r="M23" s="73"/>
      <c r="N23" s="73"/>
      <c r="O23" s="73"/>
      <c r="P23" s="76"/>
    </row>
    <row r="24" spans="1:16" s="35" customFormat="1" ht="27" customHeight="1" x14ac:dyDescent="0.35">
      <c r="A24" s="69" t="str">
        <f>'ตารางB บริหารกรอบ66รพช.กู่แก้ว'!Q28</f>
        <v>นักกายภาพบำบัด</v>
      </c>
      <c r="B24" s="40">
        <f>'ตารางB บริหารกรอบ66รพช.กู่แก้ว'!R28</f>
        <v>0</v>
      </c>
      <c r="J24" s="71" t="str">
        <f>'ตารางB บริหารกรอบ66รพช.กู่แก้ว'!Q37</f>
        <v>นักเทคโนโลยีสารสนเทศ</v>
      </c>
      <c r="K24" s="72">
        <f>'ตารางB บริหารกรอบ66รพช.กู่แก้ว'!R37</f>
        <v>0</v>
      </c>
      <c r="L24" s="73"/>
      <c r="M24" s="73"/>
      <c r="N24" s="73"/>
      <c r="O24" s="73"/>
      <c r="P24" s="73"/>
    </row>
    <row r="25" spans="1:16" s="35" customFormat="1" ht="27" customHeight="1" x14ac:dyDescent="0.35">
      <c r="A25" s="69" t="str">
        <f>'ตารางB บริหารกรอบ66รพช.กู่แก้ว'!Q29</f>
        <v>ช่างกายอุปกรณ์</v>
      </c>
      <c r="B25" s="40">
        <f>'ตารางB บริหารกรอบ66รพช.กู่แก้ว'!R29</f>
        <v>0</v>
      </c>
      <c r="P25" s="44"/>
    </row>
    <row r="26" spans="1:16" s="35" customFormat="1" ht="27" customHeight="1" x14ac:dyDescent="0.35">
      <c r="A26" s="69" t="str">
        <f>'ตารางB บริหารกรอบ66รพช.กู่แก้ว'!Q30</f>
        <v>เจ้าพนักงานเวชกรรมฟื้นฟู</v>
      </c>
      <c r="B26" s="40">
        <f>'ตารางB บริหารกรอบ66รพช.กู่แก้ว'!R30</f>
        <v>0</v>
      </c>
      <c r="D26" s="35" t="s">
        <v>197</v>
      </c>
    </row>
    <row r="27" spans="1:16" ht="48.6" customHeight="1" x14ac:dyDescent="0.3">
      <c r="A27" s="19"/>
      <c r="B27" s="55"/>
      <c r="C27" s="19"/>
      <c r="D27" s="19"/>
      <c r="E27" s="19"/>
      <c r="F27" s="19"/>
      <c r="I27" s="19"/>
      <c r="L27" s="19"/>
    </row>
    <row r="28" spans="1:16" ht="24.9" customHeight="1" x14ac:dyDescent="0.3">
      <c r="A28" s="19"/>
      <c r="B28" s="55"/>
      <c r="C28" s="19"/>
      <c r="D28" s="19"/>
      <c r="E28" s="19"/>
      <c r="F28" s="19"/>
      <c r="G28" s="80" t="str">
        <f>'ตารางB บริหารกรอบ66รพช.กู่แก้ว'!M42&amp;'ตารางB บริหารกรอบ66รพช.กู่แก้ว'!N42&amp;'ตารางB บริหารกรอบ66รพช.กู่แก้ว'!O42</f>
        <v>11.กลุ่มงานการพยาบาล</v>
      </c>
      <c r="H28" s="81">
        <f>B31+E31+H31+K31+N31+B37+E37+H37+H29</f>
        <v>0</v>
      </c>
      <c r="I28" s="19"/>
      <c r="L28" s="19"/>
    </row>
    <row r="29" spans="1:16" ht="24.9" customHeight="1" x14ac:dyDescent="0.35">
      <c r="A29" s="19"/>
      <c r="B29" s="19"/>
      <c r="C29" s="19"/>
      <c r="D29" s="19"/>
      <c r="E29" s="19"/>
      <c r="F29" s="19"/>
      <c r="G29" s="82" t="s">
        <v>139</v>
      </c>
      <c r="H29" s="83">
        <f>'ตารางB บริหารกรอบ66รพช.กู่แก้ว'!R42</f>
        <v>0</v>
      </c>
      <c r="I29" s="19"/>
      <c r="J29" s="19"/>
      <c r="K29" s="19"/>
      <c r="L29" s="19"/>
    </row>
    <row r="30" spans="1:16" ht="20.100000000000001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6" ht="65.099999999999994" customHeight="1" x14ac:dyDescent="0.3">
      <c r="A31" s="25" t="str">
        <f>'ตารางB บริหารกรอบ66รพช.กู่แก้ว'!P43</f>
        <v>งานการพยาบาลผู้ป่วยนอก</v>
      </c>
      <c r="B31" s="25">
        <f>B33</f>
        <v>0</v>
      </c>
      <c r="C31" s="26"/>
      <c r="D31" s="62" t="str">
        <f>'ตารางB บริหารกรอบ66รพช.กู่แก้ว'!P45</f>
        <v>งานการพยาบาลผู้ป่วยอุบัติเหตุฉุกเฉินและนิติเวช</v>
      </c>
      <c r="E31" s="27">
        <f>E33+E34</f>
        <v>0</v>
      </c>
      <c r="F31" s="26"/>
      <c r="G31" s="84" t="str">
        <f>'ตารางB บริหารกรอบ66รพช.กู่แก้ว'!P48</f>
        <v>งานการพยาบาลผู้ป่วยใน</v>
      </c>
      <c r="H31" s="84">
        <f>H33</f>
        <v>0</v>
      </c>
      <c r="I31" s="26"/>
      <c r="J31" s="85" t="str">
        <f>'ตารางB บริหารกรอบ66รพช.กู่แก้ว'!P50</f>
        <v>งานการพยาบาลผู้ป่วยหนัก</v>
      </c>
      <c r="K31" s="85">
        <f>K33</f>
        <v>0</v>
      </c>
      <c r="L31" s="19"/>
      <c r="M31" s="86" t="str">
        <f>'ตารางB บริหารกรอบ66รพช.กู่แก้ว'!P52</f>
        <v>งานการพยาบาลผู้ป่วยผ่าตัดและวิสัญญีพยาบาล</v>
      </c>
      <c r="N31" s="86">
        <f>N33</f>
        <v>0</v>
      </c>
    </row>
    <row r="32" spans="1:16" s="35" customFormat="1" ht="18" x14ac:dyDescent="0.35">
      <c r="A32" s="64"/>
      <c r="B32" s="69"/>
      <c r="D32" s="65"/>
      <c r="E32" s="23"/>
      <c r="G32" s="65"/>
      <c r="H32" s="23"/>
      <c r="J32" s="66"/>
      <c r="K32" s="23"/>
      <c r="M32" s="67"/>
      <c r="N32" s="69"/>
    </row>
    <row r="33" spans="1:17" s="35" customFormat="1" ht="27" customHeight="1" x14ac:dyDescent="0.35">
      <c r="A33" s="69" t="str">
        <f>'ตารางB บริหารกรอบ66รพช.กู่แก้ว'!Q44</f>
        <v>พยาบาลวิชาชีพ/พยาบาลเทคนิค</v>
      </c>
      <c r="B33" s="70">
        <f>'ตารางB บริหารกรอบ66รพช.กู่แก้ว'!R44</f>
        <v>0</v>
      </c>
      <c r="D33" s="69" t="str">
        <f>'ตารางB บริหารกรอบ66รพช.กู่แก้ว'!Q46</f>
        <v>พยาบาลวิชาชีพ/พยาบาลเทคนิค</v>
      </c>
      <c r="E33" s="40">
        <f>'ตารางB บริหารกรอบ66รพช.กู่แก้ว'!R46</f>
        <v>0</v>
      </c>
      <c r="G33" s="69" t="str">
        <f>'ตารางB บริหารกรอบ66รพช.กู่แก้ว'!Q49</f>
        <v>พยาบาลวิชาชีพ/พยาบาลเทคนิค</v>
      </c>
      <c r="H33" s="70">
        <f>'ตารางB บริหารกรอบ66รพช.กู่แก้ว'!R49</f>
        <v>0</v>
      </c>
      <c r="I33" s="77"/>
      <c r="J33" s="87" t="str">
        <f>'ตารางB บริหารกรอบ66รพช.กู่แก้ว'!Q51</f>
        <v>พยาบาลวิชาชีพ/พยาบาลเทคนิค</v>
      </c>
      <c r="K33" s="88">
        <f>'ตารางB บริหารกรอบ66รพช.กู่แก้ว'!R51</f>
        <v>0</v>
      </c>
      <c r="L33" s="77"/>
      <c r="M33" s="69" t="str">
        <f>'ตารางB บริหารกรอบ66รพช.กู่แก้ว'!Q53</f>
        <v>พยาบาลวิชาชีพ/พยาบาลเทคนิค</v>
      </c>
      <c r="N33" s="23">
        <f>'ตารางB บริหารกรอบ66รพช.กู่แก้ว'!R53</f>
        <v>0</v>
      </c>
    </row>
    <row r="34" spans="1:17" s="35" customFormat="1" ht="72" x14ac:dyDescent="0.35">
      <c r="A34" s="78"/>
      <c r="B34" s="44"/>
      <c r="D34" s="89" t="str">
        <f>'ตารางB บริหารกรอบ66รพช.กู่แก้ว'!Q47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  <c r="E34" s="40">
        <f>'ตารางB บริหารกรอบ66รพช.กู่แก้ว'!R47</f>
        <v>0</v>
      </c>
      <c r="G34" s="78"/>
      <c r="H34" s="90"/>
      <c r="J34" s="78"/>
      <c r="K34" s="90"/>
    </row>
    <row r="35" spans="1:17" s="35" customFormat="1" ht="27" customHeight="1" x14ac:dyDescent="0.35">
      <c r="A35" s="91"/>
      <c r="B35" s="77"/>
    </row>
    <row r="36" spans="1:17" ht="15.6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7" ht="65.099999999999994" customHeight="1" x14ac:dyDescent="0.3">
      <c r="A37" s="92" t="str">
        <f>'ตารางB บริหารกรอบ66รพช.กู่แก้ว'!P54</f>
        <v>งานการพยาบาลหน่วยควบคุมการติดเชื้อและงานจ่ายกลาง</v>
      </c>
      <c r="B37" s="92">
        <f>B39</f>
        <v>0</v>
      </c>
      <c r="C37" s="26"/>
      <c r="D37" s="93" t="str">
        <f>'ตารางB บริหารกรอบ66รพช.กู่แก้ว'!P56</f>
        <v>งานการพยาบาลผู้คลอด</v>
      </c>
      <c r="E37" s="93">
        <f>E39</f>
        <v>0</v>
      </c>
      <c r="F37" s="19"/>
      <c r="G37" s="94" t="str">
        <f>'ตารางB บริหารกรอบ66รพช.กู่แก้ว'!P58</f>
        <v>งานวิจัยและพัฒนา</v>
      </c>
      <c r="H37" s="94">
        <f>H39</f>
        <v>0</v>
      </c>
      <c r="I37" s="19"/>
      <c r="J37" s="95" t="s">
        <v>160</v>
      </c>
      <c r="K37" s="95">
        <f>K38+K40</f>
        <v>0</v>
      </c>
      <c r="M37" s="86" t="str">
        <f>'ตารางB บริหารกรอบ66รพช.กู่แก้ว'!M61&amp;'ตารางB บริหารกรอบ66รพช.กู่แก้ว'!N61&amp;'ตารางB บริหารกรอบ66รพช.กู่แก้ว'!O61</f>
        <v>13.กลุ่มงานจิตเวชและยาเสพติด</v>
      </c>
      <c r="N37" s="96">
        <f>SUM(N38:N40)</f>
        <v>0</v>
      </c>
      <c r="O37" s="48"/>
      <c r="P37" s="48"/>
    </row>
    <row r="38" spans="1:17" s="73" customFormat="1" ht="36" x14ac:dyDescent="0.4">
      <c r="A38" s="97"/>
      <c r="B38" s="74"/>
      <c r="D38" s="97"/>
      <c r="E38" s="74"/>
      <c r="G38" s="98"/>
      <c r="H38" s="74"/>
      <c r="J38" s="38" t="str">
        <f>'ตารางB บริหารกรอบ66รพช.กู่แก้ว'!Q60</f>
        <v>แพทย์แผนไทย/เจ้าพนักงานสาธารณสุข(วุฒิป.การแพทย์แผนไทย)(อายุเวท)</v>
      </c>
      <c r="K38" s="72">
        <f>'ตารางB บริหารกรอบ66รพช.กู่แก้ว'!R60</f>
        <v>0</v>
      </c>
      <c r="M38" s="99" t="str">
        <f>'ตารางB บริหารกรอบ66รพช.กู่แก้ว'!Q61</f>
        <v>พยาบาลวิชาชีพ</v>
      </c>
      <c r="N38" s="100">
        <f>'ตารางB บริหารกรอบ66รพช.กู่แก้ว'!R61</f>
        <v>0</v>
      </c>
      <c r="O38" s="242"/>
      <c r="P38" s="243"/>
    </row>
    <row r="39" spans="1:17" s="73" customFormat="1" ht="36" x14ac:dyDescent="0.4">
      <c r="A39" s="74" t="str">
        <f>'ตารางB บริหารกรอบ66รพช.กู่แก้ว'!Q55</f>
        <v>พยาบาลวิชาชีพ/พยาบาลเทคนิค</v>
      </c>
      <c r="B39" s="101">
        <f>'ตารางB บริหารกรอบ66รพช.กู่แก้ว'!R55</f>
        <v>0</v>
      </c>
      <c r="C39" s="75"/>
      <c r="D39" s="74" t="str">
        <f>'ตารางB บริหารกรอบ66รพช.กู่แก้ว'!Q57</f>
        <v>พยาบาลวิชาชีพ/พยาบาลเทคนิค</v>
      </c>
      <c r="E39" s="101">
        <f>'ตารางB บริหารกรอบ66รพช.กู่แก้ว'!R57</f>
        <v>0</v>
      </c>
      <c r="G39" s="71" t="str">
        <f>'ตารางB บริหารกรอบ66รพช.กู่แก้ว'!Q59</f>
        <v>พยาบาลวิชาชีพ</v>
      </c>
      <c r="H39" s="101">
        <f>'ตารางB บริหารกรอบ66รพช.กู่แก้ว'!R59</f>
        <v>0</v>
      </c>
      <c r="M39" s="102" t="str">
        <f>'ตารางB บริหารกรอบ66รพช.กู่แก้ว'!Q62</f>
        <v>นักวิชาการสาธารณสุข/เจ้าพนักงานสาธารณสุข</v>
      </c>
      <c r="N39" s="100">
        <f>'ตารางB บริหารกรอบ66รพช.กู่แก้ว'!R62</f>
        <v>0</v>
      </c>
      <c r="O39" s="242"/>
      <c r="P39" s="243"/>
    </row>
    <row r="40" spans="1:17" s="35" customFormat="1" ht="18" x14ac:dyDescent="0.35">
      <c r="A40" s="78"/>
      <c r="B40" s="44"/>
      <c r="D40" s="78"/>
      <c r="E40" s="44"/>
      <c r="G40" s="103" t="s">
        <v>161</v>
      </c>
      <c r="M40" s="99" t="str">
        <f>'ตารางB บริหารกรอบ66รพช.กู่แก้ว'!Q63</f>
        <v>นักจิตวิทยาคลินิก/นักจิตวิทยา</v>
      </c>
      <c r="N40" s="104">
        <f>'ตารางB บริหารกรอบ66รพช.กู่แก้ว'!R63</f>
        <v>0</v>
      </c>
      <c r="O40" s="242"/>
      <c r="P40" s="243"/>
    </row>
    <row r="41" spans="1:17" s="35" customFormat="1" ht="18" x14ac:dyDescent="0.35">
      <c r="K41" s="47"/>
      <c r="M41" s="103" t="s">
        <v>162</v>
      </c>
      <c r="O41" s="47"/>
      <c r="P41" s="47"/>
      <c r="Q41" s="47"/>
    </row>
    <row r="42" spans="1:17" ht="18" x14ac:dyDescent="0.35">
      <c r="A42" s="59"/>
      <c r="J42" s="35" t="s">
        <v>163</v>
      </c>
      <c r="K42" s="19"/>
      <c r="L42" s="19"/>
      <c r="M42" s="105"/>
      <c r="N42" s="105"/>
      <c r="O42" s="105"/>
      <c r="P42" s="105"/>
      <c r="Q42" s="106"/>
    </row>
    <row r="43" spans="1:17" ht="18" x14ac:dyDescent="0.35">
      <c r="A43" s="59"/>
      <c r="J43" s="35"/>
      <c r="K43" s="19"/>
      <c r="L43" s="19"/>
      <c r="M43" s="105"/>
      <c r="N43" s="105"/>
      <c r="O43" s="105"/>
      <c r="P43" s="105"/>
    </row>
    <row r="50" spans="1:17" s="109" customFormat="1" ht="24.9" customHeight="1" x14ac:dyDescent="0.4"/>
    <row r="51" spans="1:17" s="109" customFormat="1" ht="24.9" customHeight="1" x14ac:dyDescent="0.4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7" s="109" customFormat="1" ht="99" customHeight="1" x14ac:dyDescent="0.4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</row>
    <row r="53" spans="1:17" ht="25.2" customHeight="1" x14ac:dyDescent="0.3">
      <c r="A53" s="218" t="str">
        <f>D1</f>
        <v>รพ.กู่แก้ว</v>
      </c>
      <c r="B53" s="219"/>
      <c r="C53" s="219"/>
      <c r="D53" s="219"/>
      <c r="E53" s="219"/>
      <c r="F53" s="219"/>
      <c r="G53" s="219"/>
      <c r="H53" s="219"/>
      <c r="I53" s="219"/>
      <c r="J53" s="220"/>
      <c r="K53" s="111">
        <f>K1</f>
        <v>0</v>
      </c>
      <c r="L53" s="19"/>
      <c r="M53" s="235" t="s">
        <v>151</v>
      </c>
      <c r="N53" s="236"/>
      <c r="O53" s="236"/>
      <c r="P53" s="236"/>
      <c r="Q53" s="237"/>
    </row>
    <row r="54" spans="1:17" ht="22.95" customHeight="1" x14ac:dyDescent="0.3">
      <c r="A54" s="218" t="s">
        <v>152</v>
      </c>
      <c r="B54" s="219"/>
      <c r="C54" s="219"/>
      <c r="D54" s="219"/>
      <c r="E54" s="219"/>
      <c r="F54" s="219"/>
      <c r="G54" s="219"/>
      <c r="H54" s="219"/>
      <c r="I54" s="219"/>
      <c r="J54" s="219"/>
      <c r="K54" s="112"/>
      <c r="L54" s="19"/>
      <c r="M54" s="22" t="s">
        <v>153</v>
      </c>
      <c r="N54" s="234">
        <f t="shared" ref="N54:N61" si="0">N2</f>
        <v>8</v>
      </c>
      <c r="O54" s="234"/>
      <c r="P54" s="234"/>
      <c r="Q54" s="234"/>
    </row>
    <row r="55" spans="1:17" ht="20.25" customHeight="1" x14ac:dyDescent="0.4">
      <c r="A55" s="221" t="s">
        <v>174</v>
      </c>
      <c r="B55" s="222"/>
      <c r="C55" s="222"/>
      <c r="D55" s="222"/>
      <c r="E55" s="222"/>
      <c r="F55" s="222"/>
      <c r="G55" s="222"/>
      <c r="H55" s="222"/>
      <c r="I55" s="222"/>
      <c r="J55" s="222"/>
      <c r="K55" s="113"/>
      <c r="L55" s="19"/>
      <c r="M55" s="22" t="s">
        <v>105</v>
      </c>
      <c r="N55" s="234" t="str">
        <f t="shared" si="0"/>
        <v>อุดรธานี</v>
      </c>
      <c r="O55" s="234"/>
      <c r="P55" s="234"/>
      <c r="Q55" s="234"/>
    </row>
    <row r="56" spans="1:17" ht="18" x14ac:dyDescent="0.3">
      <c r="A56" s="238"/>
      <c r="B56" s="238"/>
      <c r="C56" s="238"/>
      <c r="D56" s="238"/>
      <c r="E56" s="238"/>
      <c r="L56" s="26"/>
      <c r="M56" s="22" t="s">
        <v>113</v>
      </c>
      <c r="N56" s="234" t="str">
        <f t="shared" si="0"/>
        <v>รพช.</v>
      </c>
      <c r="O56" s="234"/>
      <c r="P56" s="234"/>
      <c r="Q56" s="234"/>
    </row>
    <row r="57" spans="1:17" s="35" customFormat="1" ht="27" customHeight="1" x14ac:dyDescent="0.35">
      <c r="A57" s="213" t="s">
        <v>6</v>
      </c>
      <c r="B57" s="214"/>
      <c r="C57" s="117"/>
      <c r="F57" s="20"/>
      <c r="G57" s="239" t="s">
        <v>175</v>
      </c>
      <c r="H57" s="240"/>
      <c r="I57" s="240"/>
      <c r="J57" s="240"/>
      <c r="K57" s="114"/>
      <c r="M57" s="22" t="s">
        <v>154</v>
      </c>
      <c r="N57" s="234" t="str">
        <f t="shared" si="0"/>
        <v>รพ.กู่แก้ว</v>
      </c>
      <c r="O57" s="234"/>
      <c r="P57" s="234"/>
      <c r="Q57" s="234"/>
    </row>
    <row r="58" spans="1:17" s="35" customFormat="1" ht="27" customHeight="1" x14ac:dyDescent="0.35">
      <c r="A58" s="115" t="s">
        <v>176</v>
      </c>
      <c r="B58" s="116" t="s">
        <v>177</v>
      </c>
      <c r="C58" s="117"/>
      <c r="F58" s="20"/>
      <c r="G58" s="232" t="s">
        <v>176</v>
      </c>
      <c r="H58" s="233"/>
      <c r="I58" s="233"/>
      <c r="J58" s="233"/>
      <c r="K58" s="118" t="s">
        <v>177</v>
      </c>
      <c r="M58" s="22" t="s">
        <v>155</v>
      </c>
      <c r="N58" s="234">
        <f t="shared" si="0"/>
        <v>25058</v>
      </c>
      <c r="O58" s="234"/>
      <c r="P58" s="234"/>
      <c r="Q58" s="234"/>
    </row>
    <row r="59" spans="1:17" s="35" customFormat="1" ht="24.45" customHeight="1" x14ac:dyDescent="0.35">
      <c r="A59" s="119" t="s">
        <v>5</v>
      </c>
      <c r="B59" s="120">
        <f>B19</f>
        <v>0</v>
      </c>
      <c r="C59" s="117"/>
      <c r="F59" s="20"/>
      <c r="G59" s="215" t="str">
        <f>A60</f>
        <v>ทันตแพทย์</v>
      </c>
      <c r="H59" s="216"/>
      <c r="I59" s="216"/>
      <c r="J59" s="217"/>
      <c r="K59" s="121">
        <f>B60</f>
        <v>0</v>
      </c>
      <c r="M59" s="22" t="s">
        <v>156</v>
      </c>
      <c r="N59" s="234">
        <f t="shared" si="0"/>
        <v>23061</v>
      </c>
      <c r="O59" s="234"/>
      <c r="P59" s="234"/>
      <c r="Q59" s="234"/>
    </row>
    <row r="60" spans="1:17" ht="21" customHeight="1" x14ac:dyDescent="0.3">
      <c r="A60" s="122" t="s">
        <v>7</v>
      </c>
      <c r="B60" s="123">
        <f>H6</f>
        <v>0</v>
      </c>
      <c r="C60" s="117"/>
      <c r="G60" s="215" t="str">
        <f>A61</f>
        <v>เภสัชกร</v>
      </c>
      <c r="H60" s="216"/>
      <c r="I60" s="216"/>
      <c r="J60" s="217"/>
      <c r="K60" s="124">
        <f>B61</f>
        <v>0</v>
      </c>
      <c r="M60" s="22" t="s">
        <v>157</v>
      </c>
      <c r="N60" s="244">
        <f t="shared" si="0"/>
        <v>27.257999999999999</v>
      </c>
      <c r="O60" s="244"/>
      <c r="P60" s="244"/>
      <c r="Q60" s="244"/>
    </row>
    <row r="61" spans="1:17" ht="21" customHeight="1" x14ac:dyDescent="0.3">
      <c r="A61" s="119" t="s">
        <v>9</v>
      </c>
      <c r="B61" s="120">
        <f>K6</f>
        <v>0</v>
      </c>
      <c r="C61" s="117"/>
      <c r="G61" s="215" t="str">
        <f t="shared" ref="G61:G64" si="1">A62</f>
        <v>พยาบาลวิชาชีพ/พยาบาลเทคนิค</v>
      </c>
      <c r="H61" s="216"/>
      <c r="I61" s="216"/>
      <c r="J61" s="217"/>
      <c r="K61" s="124">
        <f>B62-K23</f>
        <v>0</v>
      </c>
      <c r="M61" s="22" t="s">
        <v>158</v>
      </c>
      <c r="N61" s="234" t="str">
        <f t="shared" si="0"/>
        <v>F3</v>
      </c>
      <c r="O61" s="234"/>
      <c r="P61" s="234"/>
      <c r="Q61" s="234"/>
    </row>
    <row r="62" spans="1:17" ht="21" customHeight="1" x14ac:dyDescent="0.3">
      <c r="A62" s="122" t="s">
        <v>13</v>
      </c>
      <c r="B62" s="125">
        <f>K23+N19+B33+E33+H33+K33+N33+B39+E39+H39+N38+H29</f>
        <v>0</v>
      </c>
      <c r="C62" s="117"/>
      <c r="G62" s="215" t="str">
        <f t="shared" si="1"/>
        <v>นักกายภาพบำบัด/เจ้าพนักงานเวชกรรมฟื้นฟู</v>
      </c>
      <c r="H62" s="216"/>
      <c r="I62" s="216"/>
      <c r="J62" s="217"/>
      <c r="K62" s="124">
        <f>B63</f>
        <v>0</v>
      </c>
    </row>
    <row r="63" spans="1:17" ht="21" customHeight="1" x14ac:dyDescent="0.3">
      <c r="A63" s="119" t="s">
        <v>16</v>
      </c>
      <c r="B63" s="120">
        <f>B24+B26</f>
        <v>0</v>
      </c>
      <c r="C63" s="117"/>
      <c r="G63" s="215" t="str">
        <f t="shared" si="1"/>
        <v>นักเทคนิคการแพทย์/นักวิทยาศาสตร์การแพทย์/เจ้าพนักงานวิทยาศาสตร์การแพทย์</v>
      </c>
      <c r="H63" s="216"/>
      <c r="I63" s="216"/>
      <c r="J63" s="217"/>
      <c r="K63" s="124">
        <f t="shared" ref="K63:K64" si="2">B64</f>
        <v>0</v>
      </c>
    </row>
    <row r="64" spans="1:17" ht="21" customHeight="1" x14ac:dyDescent="0.3">
      <c r="A64" s="122" t="s">
        <v>21</v>
      </c>
      <c r="B64" s="125">
        <f>E6</f>
        <v>0</v>
      </c>
      <c r="C64" s="117"/>
      <c r="G64" s="215" t="str">
        <f t="shared" si="1"/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v>
      </c>
      <c r="H64" s="216"/>
      <c r="I64" s="216"/>
      <c r="J64" s="217"/>
      <c r="K64" s="124">
        <f t="shared" si="2"/>
        <v>0</v>
      </c>
    </row>
    <row r="65" spans="1:11" s="126" customFormat="1" ht="21" customHeight="1" x14ac:dyDescent="0.4">
      <c r="A65" s="119" t="s">
        <v>198</v>
      </c>
      <c r="B65" s="120">
        <f>H19</f>
        <v>0</v>
      </c>
      <c r="C65" s="117"/>
      <c r="G65" s="215" t="str">
        <f>A67</f>
        <v>ช่างกายอุปกรณ์</v>
      </c>
      <c r="H65" s="216"/>
      <c r="I65" s="216"/>
      <c r="J65" s="217"/>
      <c r="K65" s="124">
        <f>B67</f>
        <v>0</v>
      </c>
    </row>
    <row r="66" spans="1:11" ht="21" customHeight="1" x14ac:dyDescent="0.3">
      <c r="A66" s="122" t="s">
        <v>27</v>
      </c>
      <c r="B66" s="125">
        <f>B23</f>
        <v>0</v>
      </c>
      <c r="C66" s="117"/>
      <c r="G66" s="215" t="str">
        <f>A70</f>
        <v>แพทย์แผนไทย/เจ้าพนักงานสาธารณสุข (อายุรเวท)</v>
      </c>
      <c r="H66" s="216"/>
      <c r="I66" s="216"/>
      <c r="J66" s="217"/>
      <c r="K66" s="127">
        <f>B70</f>
        <v>0</v>
      </c>
    </row>
    <row r="67" spans="1:11" s="126" customFormat="1" ht="21" customHeight="1" x14ac:dyDescent="0.4">
      <c r="A67" s="122" t="s">
        <v>31</v>
      </c>
      <c r="B67" s="120">
        <f>B25</f>
        <v>0</v>
      </c>
      <c r="C67" s="117"/>
      <c r="G67" s="215" t="str">
        <f>A71</f>
        <v>นักโภชนาการ/นักกำหนดอาหาร/โภชนากร</v>
      </c>
      <c r="H67" s="216"/>
      <c r="I67" s="216"/>
      <c r="J67" s="217"/>
      <c r="K67" s="127">
        <f>B71</f>
        <v>0</v>
      </c>
    </row>
    <row r="68" spans="1:11" s="126" customFormat="1" ht="21" customHeight="1" x14ac:dyDescent="0.4">
      <c r="A68" s="119" t="s">
        <v>34</v>
      </c>
      <c r="B68" s="120">
        <f>N21+N40</f>
        <v>0</v>
      </c>
      <c r="C68" s="117"/>
      <c r="G68" s="215" t="str">
        <f>A72</f>
        <v>นักวิชาการสาธารณสุข (เวชสถิติ)/เจ้าพนักงานเวชสถิติ</v>
      </c>
      <c r="H68" s="216"/>
      <c r="I68" s="216"/>
      <c r="J68" s="217"/>
      <c r="K68" s="127">
        <f>B72</f>
        <v>0</v>
      </c>
    </row>
    <row r="69" spans="1:11" ht="18" x14ac:dyDescent="0.3">
      <c r="A69" s="130" t="s">
        <v>37</v>
      </c>
      <c r="B69" s="131">
        <f>K22</f>
        <v>0</v>
      </c>
      <c r="C69" s="117"/>
      <c r="G69" s="215" t="str">
        <f>A75</f>
        <v>นักวิชาการสาธารณสุข/เจ้าพนักงานสาธารณสุข</v>
      </c>
      <c r="H69" s="216"/>
      <c r="I69" s="216"/>
      <c r="J69" s="217"/>
      <c r="K69" s="124">
        <f>B75-K19</f>
        <v>0</v>
      </c>
    </row>
    <row r="70" spans="1:11" ht="20.55" customHeight="1" x14ac:dyDescent="0.3">
      <c r="A70" s="119" t="s">
        <v>188</v>
      </c>
      <c r="B70" s="120">
        <f>K38</f>
        <v>0</v>
      </c>
      <c r="C70" s="117"/>
      <c r="G70" s="215" t="str">
        <f>A76</f>
        <v>นักวิชาการสาธารณสุข (ทันตสาธารณสุข)/เจ้าพนักงานทันตสาธารณสุข</v>
      </c>
      <c r="H70" s="216"/>
      <c r="I70" s="216"/>
      <c r="J70" s="217"/>
      <c r="K70" s="124">
        <f>B76</f>
        <v>0</v>
      </c>
    </row>
    <row r="71" spans="1:11" ht="21.45" customHeight="1" x14ac:dyDescent="0.3">
      <c r="A71" s="119" t="s">
        <v>46</v>
      </c>
      <c r="B71" s="120">
        <f>E19</f>
        <v>0</v>
      </c>
      <c r="C71" s="117"/>
      <c r="G71" s="215" t="str">
        <f>A77</f>
        <v>เจ้าพนักงานเภสัชกรรม</v>
      </c>
      <c r="H71" s="216"/>
      <c r="I71" s="216"/>
      <c r="J71" s="217"/>
      <c r="K71" s="124">
        <f>B77</f>
        <v>0</v>
      </c>
    </row>
    <row r="72" spans="1:11" ht="21" customHeight="1" x14ac:dyDescent="0.3">
      <c r="A72" s="122" t="s">
        <v>49</v>
      </c>
      <c r="B72" s="125">
        <f>K21</f>
        <v>0</v>
      </c>
      <c r="C72" s="117"/>
      <c r="G72" s="225" t="s">
        <v>179</v>
      </c>
      <c r="H72" s="226"/>
      <c r="I72" s="226"/>
      <c r="J72" s="227"/>
      <c r="K72" s="132">
        <f>SUM(K59:K71)</f>
        <v>0</v>
      </c>
    </row>
    <row r="73" spans="1:11" ht="21" customHeight="1" x14ac:dyDescent="0.35">
      <c r="A73" s="119" t="s">
        <v>189</v>
      </c>
      <c r="B73" s="120">
        <f>E34</f>
        <v>0</v>
      </c>
      <c r="D73" s="133"/>
      <c r="G73" s="228" t="s">
        <v>181</v>
      </c>
      <c r="H73" s="229"/>
      <c r="I73" s="229"/>
      <c r="J73" s="230"/>
      <c r="K73" s="134">
        <f>'ตารางB บริหารกรอบ66รพช.กู่แก้ว'!R66</f>
        <v>0</v>
      </c>
    </row>
    <row r="74" spans="1:11" ht="18" x14ac:dyDescent="0.3">
      <c r="A74" s="122" t="s">
        <v>55</v>
      </c>
      <c r="B74" s="125">
        <f>B12</f>
        <v>0</v>
      </c>
    </row>
    <row r="75" spans="1:11" ht="21" customHeight="1" x14ac:dyDescent="0.35">
      <c r="A75" s="122" t="s">
        <v>58</v>
      </c>
      <c r="B75" s="125">
        <f>K19+N20+N39</f>
        <v>0</v>
      </c>
      <c r="C75" s="133"/>
    </row>
    <row r="76" spans="1:11" ht="22.95" customHeight="1" x14ac:dyDescent="0.3">
      <c r="A76" s="119" t="s">
        <v>62</v>
      </c>
      <c r="B76" s="120">
        <f>H7</f>
        <v>0</v>
      </c>
    </row>
    <row r="77" spans="1:11" ht="22.95" customHeight="1" x14ac:dyDescent="0.3">
      <c r="A77" s="122" t="s">
        <v>66</v>
      </c>
      <c r="B77" s="120">
        <f>K7</f>
        <v>0</v>
      </c>
    </row>
    <row r="78" spans="1:11" ht="21.45" customHeight="1" x14ac:dyDescent="0.3">
      <c r="A78" s="122" t="s">
        <v>69</v>
      </c>
      <c r="B78" s="120">
        <f>B84</f>
        <v>0</v>
      </c>
    </row>
    <row r="79" spans="1:11" ht="21.45" customHeight="1" thickBot="1" x14ac:dyDescent="0.35">
      <c r="A79" s="128" t="s">
        <v>178</v>
      </c>
      <c r="B79" s="129">
        <f>B59+B60+B61+B62+B63+B64+B65+B66+B67+B68+B69+B70+B71+B72+B73+B74+B75+B76+B77+B78</f>
        <v>0</v>
      </c>
    </row>
    <row r="80" spans="1:11" ht="21.45" customHeight="1" thickTop="1" thickBot="1" x14ac:dyDescent="0.35">
      <c r="A80" s="200" t="s">
        <v>99</v>
      </c>
      <c r="B80" s="201">
        <f>K73</f>
        <v>0</v>
      </c>
    </row>
    <row r="81" spans="1:17" ht="21.45" customHeight="1" thickTop="1" x14ac:dyDescent="0.3"/>
    <row r="82" spans="1:17" ht="21.45" customHeight="1" x14ac:dyDescent="0.35">
      <c r="A82" s="133" t="s">
        <v>180</v>
      </c>
      <c r="B82" s="133"/>
    </row>
    <row r="83" spans="1:17" ht="21.45" customHeight="1" x14ac:dyDescent="0.3">
      <c r="A83" s="135" t="s">
        <v>176</v>
      </c>
      <c r="B83" s="136" t="s">
        <v>177</v>
      </c>
    </row>
    <row r="84" spans="1:17" ht="21.45" customHeight="1" x14ac:dyDescent="0.35">
      <c r="A84" s="137" t="s">
        <v>69</v>
      </c>
      <c r="B84" s="138">
        <f>'ตารางB บริหารกรอบ66รพช.กู่แก้ว'!R64</f>
        <v>0</v>
      </c>
    </row>
    <row r="85" spans="1:17" ht="21.45" customHeight="1" x14ac:dyDescent="0.3"/>
    <row r="86" spans="1:17" ht="21.45" customHeight="1" x14ac:dyDescent="0.3"/>
    <row r="87" spans="1:17" ht="21.45" customHeight="1" x14ac:dyDescent="0.3"/>
    <row r="88" spans="1:17" ht="19.8" customHeight="1" x14ac:dyDescent="0.3"/>
    <row r="89" spans="1:17" ht="21.45" customHeight="1" x14ac:dyDescent="0.3">
      <c r="A89" s="218" t="str">
        <f>A53</f>
        <v>รพ.กู่แก้ว</v>
      </c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20"/>
    </row>
    <row r="90" spans="1:17" ht="21" x14ac:dyDescent="0.4">
      <c r="A90" s="221" t="s">
        <v>174</v>
      </c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3"/>
    </row>
    <row r="91" spans="1:17" s="19" customFormat="1" ht="21" customHeight="1" x14ac:dyDescent="0.35">
      <c r="G91" s="20"/>
      <c r="H91" s="139"/>
      <c r="I91" s="139"/>
      <c r="J91" s="139"/>
      <c r="K91" s="140"/>
      <c r="M91" s="20"/>
      <c r="N91" s="20"/>
      <c r="O91" s="20"/>
      <c r="P91" s="20"/>
      <c r="Q91" s="20"/>
    </row>
    <row r="92" spans="1:17" ht="18" x14ac:dyDescent="0.3">
      <c r="A92" s="224" t="s">
        <v>72</v>
      </c>
      <c r="B92" s="224"/>
      <c r="C92" s="141"/>
      <c r="D92" s="142"/>
      <c r="E92" s="141"/>
      <c r="F92" s="141"/>
      <c r="G92" s="141"/>
      <c r="H92" s="141"/>
      <c r="I92" s="141"/>
      <c r="J92" s="141"/>
      <c r="K92" s="141"/>
      <c r="L92" s="141"/>
      <c r="M92" s="141"/>
      <c r="N92" s="141"/>
    </row>
    <row r="93" spans="1:17" ht="18" x14ac:dyDescent="0.3">
      <c r="A93" s="115" t="s">
        <v>176</v>
      </c>
      <c r="B93" s="116" t="s">
        <v>177</v>
      </c>
      <c r="C93" s="117"/>
      <c r="D93" s="142"/>
      <c r="E93" s="141"/>
      <c r="F93" s="141"/>
      <c r="G93" s="141"/>
      <c r="H93" s="141"/>
      <c r="I93" s="141"/>
      <c r="J93" s="141"/>
      <c r="K93" s="141"/>
      <c r="L93" s="141"/>
      <c r="M93" s="141"/>
      <c r="N93" s="141"/>
    </row>
    <row r="94" spans="1:17" ht="18" x14ac:dyDescent="0.3">
      <c r="A94" s="119" t="s">
        <v>71</v>
      </c>
      <c r="B94" s="143">
        <f>B5</f>
        <v>0</v>
      </c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7" ht="18" x14ac:dyDescent="0.3">
      <c r="A95" s="119" t="s">
        <v>74</v>
      </c>
      <c r="B95" s="143">
        <f>B8</f>
        <v>0</v>
      </c>
      <c r="C95" s="142"/>
      <c r="D95" s="142"/>
      <c r="E95" s="141"/>
      <c r="F95" s="141"/>
      <c r="G95" s="141"/>
      <c r="H95" s="141"/>
      <c r="I95" s="141"/>
      <c r="J95" s="141"/>
      <c r="K95" s="141"/>
      <c r="L95" s="141"/>
      <c r="M95" s="141"/>
      <c r="N95" s="141"/>
    </row>
    <row r="96" spans="1:17" ht="18" x14ac:dyDescent="0.3">
      <c r="A96" s="119" t="s">
        <v>85</v>
      </c>
      <c r="B96" s="143">
        <f>B6</f>
        <v>0</v>
      </c>
      <c r="C96" s="142"/>
      <c r="D96" s="142"/>
      <c r="E96" s="141"/>
      <c r="F96" s="141"/>
      <c r="G96" s="141"/>
      <c r="H96" s="141"/>
      <c r="I96" s="141"/>
      <c r="J96" s="141"/>
      <c r="K96" s="141"/>
      <c r="L96" s="141"/>
      <c r="M96" s="141"/>
      <c r="N96" s="141"/>
    </row>
    <row r="97" spans="1:14" ht="18" x14ac:dyDescent="0.3">
      <c r="A97" s="119" t="s">
        <v>87</v>
      </c>
      <c r="B97" s="143">
        <f>B7</f>
        <v>0</v>
      </c>
      <c r="C97" s="142"/>
      <c r="D97" s="142"/>
      <c r="E97" s="141"/>
      <c r="F97" s="141"/>
      <c r="G97" s="141"/>
      <c r="H97" s="141"/>
      <c r="I97" s="141"/>
      <c r="J97" s="141"/>
      <c r="K97" s="141"/>
      <c r="L97" s="141"/>
      <c r="M97" s="141"/>
      <c r="N97" s="141"/>
    </row>
    <row r="98" spans="1:14" ht="18" x14ac:dyDescent="0.3">
      <c r="A98" s="119" t="s">
        <v>79</v>
      </c>
      <c r="B98" s="143">
        <f>B9</f>
        <v>0</v>
      </c>
      <c r="C98" s="142"/>
    </row>
    <row r="99" spans="1:14" ht="18" x14ac:dyDescent="0.3">
      <c r="A99" s="119" t="s">
        <v>81</v>
      </c>
      <c r="B99" s="143">
        <f>B10</f>
        <v>0</v>
      </c>
      <c r="C99" s="142"/>
    </row>
    <row r="100" spans="1:14" ht="18" x14ac:dyDescent="0.3">
      <c r="A100" s="119" t="s">
        <v>75</v>
      </c>
      <c r="B100" s="143">
        <f>B11</f>
        <v>0</v>
      </c>
      <c r="C100" s="142"/>
    </row>
    <row r="101" spans="1:14" ht="18" x14ac:dyDescent="0.3">
      <c r="A101" s="119" t="s">
        <v>88</v>
      </c>
      <c r="B101" s="143">
        <f>K20</f>
        <v>0</v>
      </c>
      <c r="C101" s="142"/>
    </row>
    <row r="102" spans="1:14" ht="18" x14ac:dyDescent="0.3">
      <c r="A102" s="119" t="s">
        <v>98</v>
      </c>
      <c r="B102" s="143">
        <f>K24</f>
        <v>0</v>
      </c>
      <c r="C102" s="142"/>
    </row>
    <row r="103" spans="1:14" ht="18.600000000000001" thickBot="1" x14ac:dyDescent="0.35">
      <c r="A103" s="128" t="s">
        <v>182</v>
      </c>
      <c r="B103" s="144">
        <f>SUM(B94:B102)</f>
        <v>0</v>
      </c>
      <c r="C103" s="142"/>
    </row>
    <row r="104" spans="1:14" ht="19.2" thickTop="1" thickBot="1" x14ac:dyDescent="0.35">
      <c r="A104" s="145" t="s">
        <v>100</v>
      </c>
      <c r="B104" s="146">
        <f>B14</f>
        <v>0</v>
      </c>
      <c r="C104" s="142"/>
    </row>
    <row r="105" spans="1:14" ht="16.2" thickTop="1" x14ac:dyDescent="0.3">
      <c r="C105" s="142"/>
    </row>
    <row r="112" spans="1:14" s="109" customFormat="1" ht="24.9" customHeight="1" x14ac:dyDescent="0.4">
      <c r="A112" s="241" t="s">
        <v>164</v>
      </c>
      <c r="B112" s="241"/>
      <c r="C112" s="108"/>
      <c r="D112" s="241" t="s">
        <v>164</v>
      </c>
      <c r="E112" s="241"/>
      <c r="F112" s="108"/>
      <c r="G112" s="241" t="s">
        <v>164</v>
      </c>
      <c r="H112" s="241"/>
      <c r="I112" s="108"/>
      <c r="J112" s="107" t="s">
        <v>164</v>
      </c>
    </row>
    <row r="113" spans="1:10" s="109" customFormat="1" ht="24.9" customHeight="1" x14ac:dyDescent="0.4">
      <c r="A113" s="241" t="s">
        <v>165</v>
      </c>
      <c r="B113" s="241"/>
      <c r="C113" s="108"/>
      <c r="D113" s="241" t="s">
        <v>165</v>
      </c>
      <c r="E113" s="241"/>
      <c r="F113" s="108"/>
      <c r="G113" s="241" t="s">
        <v>165</v>
      </c>
      <c r="H113" s="241"/>
      <c r="I113" s="108"/>
      <c r="J113" s="107" t="s">
        <v>165</v>
      </c>
    </row>
    <row r="114" spans="1:10" s="109" customFormat="1" ht="24.9" customHeight="1" x14ac:dyDescent="0.4">
      <c r="A114" s="241" t="s">
        <v>168</v>
      </c>
      <c r="B114" s="241"/>
      <c r="C114" s="108"/>
      <c r="D114" s="107" t="s">
        <v>169</v>
      </c>
      <c r="E114" s="108"/>
      <c r="F114" s="108"/>
      <c r="G114" s="241" t="s">
        <v>166</v>
      </c>
      <c r="H114" s="241"/>
      <c r="I114" s="108"/>
      <c r="J114" s="107" t="s">
        <v>167</v>
      </c>
    </row>
    <row r="115" spans="1:10" s="109" customFormat="1" ht="24.9" customHeight="1" x14ac:dyDescent="0.4">
      <c r="A115" s="231" t="s">
        <v>170</v>
      </c>
      <c r="B115" s="231"/>
      <c r="C115" s="151"/>
      <c r="D115" s="231" t="s">
        <v>171</v>
      </c>
      <c r="E115" s="231"/>
      <c r="F115" s="151"/>
      <c r="G115" s="150" t="s">
        <v>172</v>
      </c>
      <c r="H115" s="151"/>
      <c r="I115" s="151"/>
      <c r="J115" s="150" t="s">
        <v>173</v>
      </c>
    </row>
  </sheetData>
  <sheetProtection algorithmName="SHA-512" hashValue="0ulFXngJR/7vw07daPTp+f16Gm9isrHpjCqYIsGpOvSq+VnCaw8R+0iGowJookaO9sxfnwsJ2NPreEAMDkBjRw==" saltValue="YhAhgOymonMsZPmwPHJAnQ==" spinCount="100000" sheet="1" objects="1" scenarios="1"/>
  <mergeCells count="61">
    <mergeCell ref="N4:Q4"/>
    <mergeCell ref="D1:J1"/>
    <mergeCell ref="M1:Q1"/>
    <mergeCell ref="D2:J2"/>
    <mergeCell ref="N2:Q2"/>
    <mergeCell ref="N3:Q3"/>
    <mergeCell ref="N5:Q5"/>
    <mergeCell ref="D6:D8"/>
    <mergeCell ref="E6:E8"/>
    <mergeCell ref="N6:Q6"/>
    <mergeCell ref="G7:G8"/>
    <mergeCell ref="H7:H8"/>
    <mergeCell ref="N7:Q7"/>
    <mergeCell ref="N8:Q8"/>
    <mergeCell ref="D113:E113"/>
    <mergeCell ref="G113:H113"/>
    <mergeCell ref="G114:H114"/>
    <mergeCell ref="A114:B114"/>
    <mergeCell ref="N9:Q9"/>
    <mergeCell ref="O38:O40"/>
    <mergeCell ref="P38:P40"/>
    <mergeCell ref="A112:B112"/>
    <mergeCell ref="D112:E112"/>
    <mergeCell ref="G112:H112"/>
    <mergeCell ref="G59:J59"/>
    <mergeCell ref="N59:Q59"/>
    <mergeCell ref="G60:J60"/>
    <mergeCell ref="N60:Q60"/>
    <mergeCell ref="G61:J61"/>
    <mergeCell ref="N61:Q61"/>
    <mergeCell ref="A115:B115"/>
    <mergeCell ref="D115:E115"/>
    <mergeCell ref="G58:J58"/>
    <mergeCell ref="N58:Q58"/>
    <mergeCell ref="A53:J53"/>
    <mergeCell ref="M53:Q53"/>
    <mergeCell ref="A54:J54"/>
    <mergeCell ref="N54:Q54"/>
    <mergeCell ref="A55:J55"/>
    <mergeCell ref="N55:Q55"/>
    <mergeCell ref="A56:E56"/>
    <mergeCell ref="N56:Q56"/>
    <mergeCell ref="G57:J57"/>
    <mergeCell ref="N57:Q57"/>
    <mergeCell ref="G67:J67"/>
    <mergeCell ref="A113:B113"/>
    <mergeCell ref="A57:B57"/>
    <mergeCell ref="G66:J66"/>
    <mergeCell ref="A89:Q89"/>
    <mergeCell ref="A90:Q90"/>
    <mergeCell ref="A92:B92"/>
    <mergeCell ref="G68:J68"/>
    <mergeCell ref="G69:J69"/>
    <mergeCell ref="G70:J70"/>
    <mergeCell ref="G71:J71"/>
    <mergeCell ref="G72:J72"/>
    <mergeCell ref="G73:J73"/>
    <mergeCell ref="G62:J62"/>
    <mergeCell ref="G63:J63"/>
    <mergeCell ref="G64:J64"/>
    <mergeCell ref="G65:J65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8" orientation="landscape" horizontalDpi="300" verticalDpi="300" r:id="rId1"/>
  <headerFooter>
    <oddFooter xml:space="preserve">&amp;C&amp;P/4&amp;Rมติ อ.ก.พ.กระทรวงสาธารณสุข ในการประชุมครั้งที่ 5/2566 เมื่อวันที่ 11 สิงหาคม 2566 </oddFooter>
  </headerFooter>
  <rowBreaks count="2" manualBreakCount="2">
    <brk id="27" max="16383" man="1"/>
    <brk id="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1</vt:i4>
      </vt:variant>
    </vt:vector>
  </HeadingPairs>
  <TitlesOfParts>
    <vt:vector size="6" baseType="lpstr">
      <vt:lpstr>เกณฑ์ตามโครงสร้าง</vt:lpstr>
      <vt:lpstr>เทียบชื่อสายงาน</vt:lpstr>
      <vt:lpstr>ตารางA กรอบ66  รพช.กู่แก้ว</vt:lpstr>
      <vt:lpstr>ตารางB บริหารกรอบ66รพช.กู่แก้ว</vt:lpstr>
      <vt:lpstr>ตารางC โครงสร้าง รพช.กู่แก้ว</vt:lpstr>
      <vt:lpstr>'ตารางB บริหารกรอบ66รพช.กู่แก้ว'!Print_Titles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Plysantad</dc:creator>
  <cp:lastModifiedBy>กฤษนันท์ ครึบกระโทก</cp:lastModifiedBy>
  <cp:lastPrinted>2023-08-21T03:53:05Z</cp:lastPrinted>
  <dcterms:created xsi:type="dcterms:W3CDTF">2023-07-20T08:03:16Z</dcterms:created>
  <dcterms:modified xsi:type="dcterms:W3CDTF">2023-09-04T03:47:24Z</dcterms:modified>
</cp:coreProperties>
</file>